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7365"/>
  </bookViews>
  <sheets>
    <sheet name="Contents" sheetId="15" r:id="rId1"/>
    <sheet name="1. Composition" sheetId="8" r:id="rId2"/>
    <sheet name="2. Export" sheetId="1" r:id="rId3"/>
    <sheet name="3. Import" sheetId="2" r:id="rId4"/>
    <sheet name="4. partner" sheetId="3" r:id="rId5"/>
    <sheet name="5. X_India" sheetId="14" r:id="rId6"/>
    <sheet name="6. X_China" sheetId="13" r:id="rId7"/>
    <sheet name="7. X_Other" sheetId="12" r:id="rId8"/>
    <sheet name="8. M_India" sheetId="9" r:id="rId9"/>
    <sheet name="9.M_China " sheetId="10" r:id="rId10"/>
    <sheet name="10.M_Other" sheetId="11" r:id="rId11"/>
    <sheet name="11. X_Customs" sheetId="17" r:id="rId12"/>
    <sheet name="12. M_Customs" sheetId="18" r:id="rId13"/>
    <sheet name="Sheet1" sheetId="19" r:id="rId14"/>
  </sheets>
  <definedNames>
    <definedName name="_xlnm._FilterDatabase" localSheetId="6" hidden="1">'6. X_China'!$E$1:$E$65</definedName>
    <definedName name="_xlnm._FilterDatabase" localSheetId="7" hidden="1">'7. X_Other'!$E$1:$E$89</definedName>
    <definedName name="_xlnm.Print_Area" localSheetId="2">'2. Export'!$A$1:$K$46</definedName>
  </definedNames>
  <calcPr calcId="124519"/>
</workbook>
</file>

<file path=xl/calcChain.xml><?xml version="1.0" encoding="utf-8"?>
<calcChain xmlns="http://schemas.openxmlformats.org/spreadsheetml/2006/main">
  <c r="F7" i="1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6"/>
  <c r="J33" i="1"/>
  <c r="J15"/>
  <c r="J10"/>
  <c r="L7"/>
  <c r="F7" i="18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6"/>
  <c r="E7"/>
  <c r="E8"/>
  <c r="E9"/>
  <c r="E10"/>
  <c r="E11"/>
  <c r="E12"/>
  <c r="E13"/>
  <c r="E14"/>
  <c r="E15"/>
  <c r="E16"/>
  <c r="E17"/>
  <c r="E18"/>
  <c r="E19"/>
  <c r="E20"/>
  <c r="E22"/>
  <c r="E23"/>
  <c r="E24"/>
  <c r="E25"/>
  <c r="E26"/>
  <c r="E27"/>
  <c r="E28"/>
  <c r="E29"/>
  <c r="E30"/>
  <c r="E31"/>
  <c r="E32"/>
  <c r="E33"/>
  <c r="E34"/>
  <c r="E35"/>
  <c r="E6"/>
  <c r="F7" i="1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6"/>
  <c r="E7"/>
  <c r="E8"/>
  <c r="E9"/>
  <c r="E11"/>
  <c r="E12"/>
  <c r="E14"/>
  <c r="E15"/>
  <c r="E16"/>
  <c r="E17"/>
  <c r="E18"/>
  <c r="E20"/>
  <c r="E21"/>
  <c r="E22"/>
  <c r="E23"/>
  <c r="E24"/>
  <c r="E25"/>
  <c r="E27"/>
  <c r="E6"/>
  <c r="D27"/>
  <c r="C27"/>
  <c r="D102" i="11"/>
  <c r="C102"/>
  <c r="F31" i="10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6"/>
  <c r="E7"/>
  <c r="E8"/>
  <c r="E9"/>
  <c r="E10"/>
  <c r="E11"/>
  <c r="E12"/>
  <c r="E13"/>
  <c r="E14"/>
  <c r="E15"/>
  <c r="E16"/>
  <c r="E17"/>
  <c r="E18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6"/>
  <c r="D102"/>
  <c r="C102"/>
  <c r="F7" i="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6"/>
  <c r="E97"/>
  <c r="E98"/>
  <c r="E99"/>
  <c r="E100"/>
  <c r="E6"/>
  <c r="D100"/>
  <c r="C100"/>
  <c r="E7" i="12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D89"/>
  <c r="F8" s="1"/>
  <c r="C89"/>
  <c r="E61" i="13"/>
  <c r="E63"/>
  <c r="E64"/>
  <c r="E7"/>
  <c r="E8"/>
  <c r="E9"/>
  <c r="E10"/>
  <c r="E11"/>
  <c r="E12"/>
  <c r="E13"/>
  <c r="E14"/>
  <c r="E16"/>
  <c r="E17"/>
  <c r="E18"/>
  <c r="E19"/>
  <c r="E20"/>
  <c r="E22"/>
  <c r="E23"/>
  <c r="E24"/>
  <c r="E25"/>
  <c r="E26"/>
  <c r="E27"/>
  <c r="E28"/>
  <c r="E29"/>
  <c r="E31"/>
  <c r="E32"/>
  <c r="E33"/>
  <c r="E34"/>
  <c r="E35"/>
  <c r="E36"/>
  <c r="E37"/>
  <c r="E38"/>
  <c r="E39"/>
  <c r="E40"/>
  <c r="E41"/>
  <c r="E42"/>
  <c r="E43"/>
  <c r="E44"/>
  <c r="E46"/>
  <c r="E47"/>
  <c r="E48"/>
  <c r="E49"/>
  <c r="E50"/>
  <c r="E51"/>
  <c r="E52"/>
  <c r="E53"/>
  <c r="E54"/>
  <c r="E55"/>
  <c r="E56"/>
  <c r="E58"/>
  <c r="E59"/>
  <c r="E6"/>
  <c r="D65"/>
  <c r="F8" s="1"/>
  <c r="C65"/>
  <c r="C76" i="14"/>
  <c r="D76"/>
  <c r="F7"/>
  <c r="F9"/>
  <c r="F11"/>
  <c r="F13"/>
  <c r="F15"/>
  <c r="F17"/>
  <c r="F19"/>
  <c r="F21"/>
  <c r="F23"/>
  <c r="F25"/>
  <c r="F27"/>
  <c r="F29"/>
  <c r="F31"/>
  <c r="F33"/>
  <c r="F35"/>
  <c r="F37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6"/>
  <c r="C20" i="3"/>
  <c r="F13" i="2"/>
  <c r="F8"/>
  <c r="F9"/>
  <c r="F10"/>
  <c r="F11"/>
  <c r="F12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4"/>
  <c r="F7"/>
  <c r="J8" i="1"/>
  <c r="J9"/>
  <c r="J11"/>
  <c r="J12"/>
  <c r="J13"/>
  <c r="J14"/>
  <c r="J16"/>
  <c r="J17"/>
  <c r="J18"/>
  <c r="J19"/>
  <c r="J20"/>
  <c r="J21"/>
  <c r="J22"/>
  <c r="J23"/>
  <c r="J24"/>
  <c r="J25"/>
  <c r="J26"/>
  <c r="J27"/>
  <c r="J28"/>
  <c r="J29"/>
  <c r="J30"/>
  <c r="J31"/>
  <c r="J32"/>
  <c r="J34"/>
  <c r="J35"/>
  <c r="J36"/>
  <c r="J37"/>
  <c r="J38"/>
  <c r="J39"/>
  <c r="J40"/>
  <c r="J41"/>
  <c r="J42"/>
  <c r="J43"/>
  <c r="J44"/>
  <c r="J45"/>
  <c r="J47"/>
  <c r="J7"/>
  <c r="D33" i="2"/>
  <c r="G46" i="1"/>
  <c r="E89" i="12" l="1"/>
  <c r="F89"/>
  <c r="F87"/>
  <c r="F85"/>
  <c r="F83"/>
  <c r="F81"/>
  <c r="F79"/>
  <c r="F77"/>
  <c r="F75"/>
  <c r="F73"/>
  <c r="F71"/>
  <c r="F69"/>
  <c r="F67"/>
  <c r="F65"/>
  <c r="F63"/>
  <c r="F61"/>
  <c r="F59"/>
  <c r="F57"/>
  <c r="F55"/>
  <c r="F53"/>
  <c r="F51"/>
  <c r="F49"/>
  <c r="F47"/>
  <c r="F45"/>
  <c r="F43"/>
  <c r="F41"/>
  <c r="F39"/>
  <c r="F37"/>
  <c r="F35"/>
  <c r="F33"/>
  <c r="F31"/>
  <c r="F29"/>
  <c r="F27"/>
  <c r="F25"/>
  <c r="F23"/>
  <c r="F21"/>
  <c r="F19"/>
  <c r="F17"/>
  <c r="F15"/>
  <c r="F13"/>
  <c r="F11"/>
  <c r="F9"/>
  <c r="F7"/>
  <c r="F6"/>
  <c r="F88"/>
  <c r="F86"/>
  <c r="F84"/>
  <c r="F82"/>
  <c r="F80"/>
  <c r="F78"/>
  <c r="F76"/>
  <c r="F74"/>
  <c r="F72"/>
  <c r="F70"/>
  <c r="F68"/>
  <c r="F66"/>
  <c r="F64"/>
  <c r="F62"/>
  <c r="F60"/>
  <c r="F58"/>
  <c r="F56"/>
  <c r="F54"/>
  <c r="F52"/>
  <c r="F50"/>
  <c r="F48"/>
  <c r="F46"/>
  <c r="F44"/>
  <c r="F42"/>
  <c r="F40"/>
  <c r="F38"/>
  <c r="F36"/>
  <c r="F34"/>
  <c r="F32"/>
  <c r="F30"/>
  <c r="F28"/>
  <c r="F26"/>
  <c r="F24"/>
  <c r="F22"/>
  <c r="F20"/>
  <c r="F18"/>
  <c r="F16"/>
  <c r="F14"/>
  <c r="F12"/>
  <c r="F10"/>
  <c r="F65" i="13"/>
  <c r="F63"/>
  <c r="F61"/>
  <c r="F59"/>
  <c r="F57"/>
  <c r="F55"/>
  <c r="F53"/>
  <c r="F51"/>
  <c r="F49"/>
  <c r="F47"/>
  <c r="F45"/>
  <c r="F43"/>
  <c r="F41"/>
  <c r="F39"/>
  <c r="F37"/>
  <c r="F35"/>
  <c r="F33"/>
  <c r="F31"/>
  <c r="F29"/>
  <c r="F27"/>
  <c r="F25"/>
  <c r="F23"/>
  <c r="F21"/>
  <c r="F19"/>
  <c r="F17"/>
  <c r="F15"/>
  <c r="F13"/>
  <c r="F11"/>
  <c r="F9"/>
  <c r="F7"/>
  <c r="E65"/>
  <c r="F6"/>
  <c r="F64"/>
  <c r="F62"/>
  <c r="F60"/>
  <c r="F58"/>
  <c r="F56"/>
  <c r="F54"/>
  <c r="F52"/>
  <c r="F50"/>
  <c r="F48"/>
  <c r="F46"/>
  <c r="F44"/>
  <c r="F42"/>
  <c r="F40"/>
  <c r="F38"/>
  <c r="F36"/>
  <c r="F34"/>
  <c r="F32"/>
  <c r="F30"/>
  <c r="F28"/>
  <c r="F26"/>
  <c r="F24"/>
  <c r="F22"/>
  <c r="F20"/>
  <c r="F18"/>
  <c r="F16"/>
  <c r="F14"/>
  <c r="F12"/>
  <c r="F10"/>
  <c r="E76" i="14"/>
  <c r="F38"/>
  <c r="F36"/>
  <c r="F34"/>
  <c r="F32"/>
  <c r="F30"/>
  <c r="F28"/>
  <c r="F26"/>
  <c r="F24"/>
  <c r="F22"/>
  <c r="F20"/>
  <c r="F18"/>
  <c r="F16"/>
  <c r="F14"/>
  <c r="F12"/>
  <c r="F10"/>
  <c r="F8"/>
  <c r="G8" i="8"/>
  <c r="E8"/>
  <c r="D8"/>
  <c r="B9" s="1"/>
  <c r="G5"/>
  <c r="E5"/>
  <c r="D5"/>
  <c r="C6" s="1"/>
  <c r="C16"/>
  <c r="B16"/>
  <c r="C14"/>
  <c r="B14"/>
  <c r="G11"/>
  <c r="E11"/>
  <c r="E16" s="1"/>
  <c r="D11"/>
  <c r="D16" s="1"/>
  <c r="B6" l="1"/>
  <c r="C9"/>
  <c r="B12"/>
  <c r="D14"/>
  <c r="C12"/>
  <c r="E7" i="14" l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9"/>
  <c r="E70"/>
  <c r="E71"/>
  <c r="E72"/>
  <c r="E73"/>
  <c r="E74"/>
  <c r="E6"/>
  <c r="F6" i="3"/>
  <c r="E7"/>
  <c r="E8"/>
  <c r="E9"/>
  <c r="E10"/>
  <c r="E11"/>
  <c r="E12"/>
  <c r="E13"/>
  <c r="E14"/>
  <c r="E15"/>
  <c r="E16"/>
  <c r="E17"/>
  <c r="E18"/>
  <c r="E19"/>
  <c r="E6"/>
  <c r="E75" i="14" l="1"/>
  <c r="E33" i="2"/>
  <c r="F33" s="1"/>
  <c r="C33"/>
  <c r="I46" i="1"/>
  <c r="J46" s="1"/>
  <c r="E46"/>
  <c r="K7" l="1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7"/>
  <c r="E30" i="3" l="1"/>
  <c r="E31"/>
  <c r="E32"/>
  <c r="E33"/>
  <c r="E34"/>
  <c r="E35"/>
  <c r="E36"/>
  <c r="E37"/>
  <c r="E38"/>
  <c r="E39"/>
  <c r="E40"/>
  <c r="E41"/>
  <c r="E42"/>
  <c r="E44"/>
  <c r="C43" l="1"/>
  <c r="G7" i="2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4"/>
  <c r="F30" i="3" l="1"/>
  <c r="F31"/>
  <c r="F32"/>
  <c r="F33"/>
  <c r="F34"/>
  <c r="F35"/>
  <c r="F36"/>
  <c r="F37"/>
  <c r="F38"/>
  <c r="F39"/>
  <c r="F40"/>
  <c r="F41"/>
  <c r="F42"/>
  <c r="F44"/>
  <c r="F29"/>
  <c r="F7"/>
  <c r="F8"/>
  <c r="F9"/>
  <c r="F10"/>
  <c r="F11"/>
  <c r="F12"/>
  <c r="F13"/>
  <c r="F14"/>
  <c r="F15"/>
  <c r="F16"/>
  <c r="F17"/>
  <c r="F18"/>
  <c r="F19"/>
  <c r="F21"/>
  <c r="D20"/>
  <c r="F20" l="1"/>
  <c r="E20"/>
  <c r="G33" i="2"/>
  <c r="K46" i="1" l="1"/>
  <c r="D43" i="3" l="1"/>
  <c r="E29"/>
  <c r="E21"/>
  <c r="F43" l="1"/>
  <c r="E43"/>
</calcChain>
</file>

<file path=xl/sharedStrings.xml><?xml version="1.0" encoding="utf-8"?>
<sst xmlns="http://schemas.openxmlformats.org/spreadsheetml/2006/main" count="1365" uniqueCount="382">
  <si>
    <t>S.N</t>
  </si>
  <si>
    <t>Commodities</t>
  </si>
  <si>
    <t>Unit</t>
  </si>
  <si>
    <t>Quantity</t>
  </si>
  <si>
    <t>Value</t>
  </si>
  <si>
    <t>Soyabean oil</t>
  </si>
  <si>
    <t>Palm oil</t>
  </si>
  <si>
    <t>Woolen Carpet</t>
  </si>
  <si>
    <t>Sq.Mtr.</t>
  </si>
  <si>
    <t>Jute and Jute Products</t>
  </si>
  <si>
    <t>Readymade Garments</t>
  </si>
  <si>
    <t>Pcs.</t>
  </si>
  <si>
    <t>Juices</t>
  </si>
  <si>
    <t>Cardamom</t>
  </si>
  <si>
    <t>Kg.</t>
  </si>
  <si>
    <t>Sunflower Oil</t>
  </si>
  <si>
    <t>Iron and Steel products</t>
  </si>
  <si>
    <t>Tea</t>
  </si>
  <si>
    <t>Woolen and Pashmina shawls</t>
  </si>
  <si>
    <t>Rosin and resin acid</t>
  </si>
  <si>
    <t>Noodles, pasta and like</t>
  </si>
  <si>
    <t>Nepalese paper and paper Products</t>
  </si>
  <si>
    <t>Medicinal Herbs</t>
  </si>
  <si>
    <t>Footwear</t>
  </si>
  <si>
    <t>Dentifrices (toothpaste)</t>
  </si>
  <si>
    <t>Essential Oils</t>
  </si>
  <si>
    <t>Handicrafts ( Painting, Sculpture and statuary)</t>
  </si>
  <si>
    <t>Ginger</t>
  </si>
  <si>
    <t>Cotton sacks and bags</t>
  </si>
  <si>
    <t>Lentils</t>
  </si>
  <si>
    <t>Gold Jewellery</t>
  </si>
  <si>
    <t>Hides &amp; Skins</t>
  </si>
  <si>
    <t>Copper and articles thereof</t>
  </si>
  <si>
    <t>Articles of silver jewellery</t>
  </si>
  <si>
    <t>Others</t>
  </si>
  <si>
    <t>Total</t>
  </si>
  <si>
    <t>`</t>
  </si>
  <si>
    <t>Petroleum Products</t>
  </si>
  <si>
    <t>Iron &amp; Steel and products thereof</t>
  </si>
  <si>
    <t>Machinery and parts</t>
  </si>
  <si>
    <t>Transport Vehicles and parts thereof</t>
  </si>
  <si>
    <t>Cereals</t>
  </si>
  <si>
    <t>Electronic and Electrical Equipments</t>
  </si>
  <si>
    <t>Pharmaceutical products</t>
  </si>
  <si>
    <t>Telecommunication Equipment and parts</t>
  </si>
  <si>
    <t>Articles of apparel and clothing accessories</t>
  </si>
  <si>
    <t>Aircraft and parts thereof</t>
  </si>
  <si>
    <t>Fertilizers</t>
  </si>
  <si>
    <t>Polythene Granules</t>
  </si>
  <si>
    <t>Crude soyabean oil</t>
  </si>
  <si>
    <t>Crude palm Oil</t>
  </si>
  <si>
    <t>Gold</t>
  </si>
  <si>
    <t>Chemicals</t>
  </si>
  <si>
    <t>Aluminium and articles thereof</t>
  </si>
  <si>
    <t>Rubber and articles thereof</t>
  </si>
  <si>
    <t>Silver</t>
  </si>
  <si>
    <t>Cotton ( Yarn and Fabrics)</t>
  </si>
  <si>
    <t>Low erucic acid rape or colza seeds</t>
  </si>
  <si>
    <t>Zinc and articles thereof</t>
  </si>
  <si>
    <t>Wool, fine or coarse animal hair</t>
  </si>
  <si>
    <t>Crude sunflower oil</t>
  </si>
  <si>
    <t>Major Trading Partners of Nepal</t>
  </si>
  <si>
    <t>Exports</t>
  </si>
  <si>
    <t>In Billion Rs.</t>
  </si>
  <si>
    <t>Countries/Region</t>
  </si>
  <si>
    <t>Imports</t>
  </si>
  <si>
    <t>Total Exports</t>
  </si>
  <si>
    <t>Total Imports</t>
  </si>
  <si>
    <t>Total Trade</t>
  </si>
  <si>
    <t>Trade Deficit</t>
  </si>
  <si>
    <t>Export: Import Ratio</t>
  </si>
  <si>
    <t>1:</t>
  </si>
  <si>
    <t>Share % in Total Trade</t>
  </si>
  <si>
    <t>Dog or cat food</t>
  </si>
  <si>
    <t>Woolen Felt Products</t>
  </si>
  <si>
    <t>Plywood</t>
  </si>
  <si>
    <t>Broom grass (Amriso)</t>
  </si>
  <si>
    <t>Unwrought lead (excl refined and containi n  antimony)</t>
  </si>
  <si>
    <t>Stoppers, lids, caps and other closures of  plastics</t>
  </si>
  <si>
    <t>Fabrics</t>
  </si>
  <si>
    <t>Kattha</t>
  </si>
  <si>
    <t xml:space="preserve">Oil-cake </t>
  </si>
  <si>
    <t>Cement</t>
  </si>
  <si>
    <t>Cement Clinker</t>
  </si>
  <si>
    <t>Brans</t>
  </si>
  <si>
    <t>F.Y. 2081/82</t>
  </si>
  <si>
    <t xml:space="preserve">COMPARISON OF TOTAL EXPORTS OF SOME MAJOR COMMODITIES </t>
  </si>
  <si>
    <t>(Provisional)</t>
  </si>
  <si>
    <t xml:space="preserve">COMPARISON OF TOTAL IMPORTS OF SOME MAJOR COMMODITIES </t>
  </si>
  <si>
    <t>Grand Total</t>
  </si>
  <si>
    <t>(2024/25)</t>
  </si>
  <si>
    <t>Yarns</t>
  </si>
  <si>
    <t>Value in 000 Rs</t>
  </si>
  <si>
    <t>F.Y. 2082/83</t>
  </si>
  <si>
    <t>Annual</t>
  </si>
  <si>
    <t>(2025/26)</t>
  </si>
  <si>
    <t>Man-made fibres and Fabric ( Synthetic, Polyester etc)</t>
  </si>
  <si>
    <t>F.Y. 2081/82 (2024/25)</t>
  </si>
  <si>
    <t>F.Y. 2081/82  (2024/25)</t>
  </si>
  <si>
    <t>F.Y. 2082/83  (2025/26)</t>
  </si>
  <si>
    <t>Chapter</t>
  </si>
  <si>
    <t>Description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</si>
  <si>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</si>
  <si>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</si>
  <si>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</si>
  <si>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</si>
  <si>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</si>
  <si>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</si>
  <si>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</si>
  <si>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</si>
  <si>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</si>
  <si>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</si>
  <si>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</si>
  <si>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</si>
  <si>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</si>
  <si>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</si>
  <si>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</si>
  <si>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</si>
  <si>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</si>
  <si>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</si>
  <si>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</si>
  <si>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</si>
  <si>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</si>
  <si>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</si>
  <si>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</si>
  <si>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</si>
  <si>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</si>
  <si>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</si>
  <si>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</si>
  <si>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</si>
  <si>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</si>
  <si>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</si>
  <si>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</si>
  <si>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</si>
  <si>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</si>
  <si>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</si>
  <si>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</si>
  <si>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</si>
  <si>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</si>
  <si>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</si>
  <si>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</si>
  <si>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</si>
  <si>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</si>
  <si>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</si>
  <si>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</si>
  <si>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</si>
  <si>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</si>
  <si>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</si>
  <si>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</si>
  <si>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</si>
  <si>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</si>
  <si>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</si>
  <si>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</si>
  <si>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</si>
  <si>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</si>
  <si>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</si>
  <si>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</si>
  <si>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</si>
  <si>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</si>
  <si>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</si>
  <si>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</si>
  <si>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</si>
  <si>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</si>
  <si>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</si>
  <si>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</si>
  <si>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</si>
  <si>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</si>
  <si>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</si>
  <si>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</si>
  <si>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</si>
  <si>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</si>
  <si>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</si>
  <si>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</si>
  <si>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</si>
  <si>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</si>
  <si>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</si>
  <si>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</si>
  <si>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</si>
  <si>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</si>
  <si>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</si>
  <si>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</si>
  <si>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</si>
  <si>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</si>
  <si>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</si>
  <si>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</si>
  <si>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</si>
  <si>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</si>
  <si>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</si>
  <si>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</si>
  <si>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</si>
  <si>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</si>
  <si>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</si>
  <si>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</si>
  <si>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</si>
  <si>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</si>
  <si>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</si>
  <si>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</si>
  <si>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</si>
  <si>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 xml:space="preserve">Foreign Trade Composition of Nepal </t>
  </si>
  <si>
    <t>Comparison of Nepal's Export to India</t>
  </si>
  <si>
    <t>Comparison of Nepal's Export to China PR</t>
  </si>
  <si>
    <t>Comparison of Nepal's Export to Other Countries</t>
  </si>
  <si>
    <t>Comparison of Nepal's Import from India</t>
  </si>
  <si>
    <t>Comparison of Nepal's Import from China PR</t>
  </si>
  <si>
    <t>Comparison of Nepal's Import from Other Countries</t>
  </si>
  <si>
    <t>Table No.</t>
  </si>
  <si>
    <t>Trade and Export Promotion Centre</t>
  </si>
  <si>
    <t>Pulchowk, Lalitpur</t>
  </si>
  <si>
    <t>A Glimpse of Nepal's Foreign Trade</t>
  </si>
  <si>
    <t>Contents</t>
  </si>
  <si>
    <t>Comparison of Nepal's Import ( Customs wise)</t>
  </si>
  <si>
    <t>Comparison of Nepal's Export ( Customs wise)</t>
  </si>
  <si>
    <t>Customs</t>
  </si>
  <si>
    <t>SN</t>
  </si>
  <si>
    <t>Exports of Some Major Commmodities</t>
  </si>
  <si>
    <t>Imports of Some Major Commmodities</t>
  </si>
  <si>
    <t>-</t>
  </si>
  <si>
    <t xml:space="preserve">Provisional </t>
  </si>
  <si>
    <t>Provisional</t>
  </si>
  <si>
    <t>FY 2082/83 ( Shrawan-Paush)</t>
  </si>
  <si>
    <t>Foreign Trade Balance of Nepal</t>
  </si>
  <si>
    <t>F.Y. 2080/81 (2023/24) Shrawan-Paush</t>
  </si>
  <si>
    <t>F.Y. 2081/82 (2024/25) Shrawan- Paush</t>
  </si>
  <si>
    <t>Percentage Change in Six  Month of F.Y. 2081/82 compared to same period of the previous year</t>
  </si>
  <si>
    <t>F.Y. 2082/83 (2024/25) Shrawan- Paush</t>
  </si>
  <si>
    <t>Percentage Change in Six  Month of F.Y. 2082/83 compared to same period of the previous year</t>
  </si>
  <si>
    <t>DURING THE SIX MONTH OF THE F.Y. 2081/82 AND 2082/83</t>
  </si>
  <si>
    <t>Shrawan-Paush</t>
  </si>
  <si>
    <t>% Change in Value  in  F.Y. 2082/83  (Shrawan-Paush)</t>
  </si>
  <si>
    <t>% Share  in Value in F.Y. 2082/83 (Shrawan-Paush)</t>
  </si>
  <si>
    <t>DURING THE SIX  MONTH OF THE F.Y. 2081/82 AND 2082/83</t>
  </si>
  <si>
    <t>% Share in  Value in F.Y. 2082/83 ( Shrawan-Paush)</t>
  </si>
  <si>
    <t>(First Six Month- Provisional)</t>
  </si>
  <si>
    <t>(First Six Month - Provisional)</t>
  </si>
  <si>
    <t xml:space="preserve">    F.Y. 2081/82        (Shrawan-Paush)</t>
  </si>
  <si>
    <t xml:space="preserve">    F.Y. 2082/83        (Shrawan-Paush)</t>
  </si>
  <si>
    <t>% Change   in  F.Y. 2082/83  (Shrawan-Paush)</t>
  </si>
  <si>
    <t>% Share  in  F.Y. 2082/83 ( Shrawan-Paush)</t>
  </si>
  <si>
    <t>FY 2081/82 ( Shrawan-Paush)</t>
  </si>
  <si>
    <t>% Share in FY 2082/83 (Shrawan-Paush)</t>
  </si>
  <si>
    <t>During the First Six Month of the F.Y. 2081/82 and 2082/83</t>
  </si>
  <si>
    <t xml:space="preserve">% Change in  FY 2082/83 ( Shrawan-Paush) in Comparison to  FY 2081/82 (Shrawan-Paush) </t>
  </si>
  <si>
    <t>Argentina</t>
  </si>
  <si>
    <t>Australia</t>
  </si>
  <si>
    <t>Bhutan</t>
  </si>
  <si>
    <t>Brazil</t>
  </si>
  <si>
    <t>Canada</t>
  </si>
  <si>
    <t>China</t>
  </si>
  <si>
    <t>Denmark</t>
  </si>
  <si>
    <t>France</t>
  </si>
  <si>
    <t>Germany</t>
  </si>
  <si>
    <t>India</t>
  </si>
  <si>
    <t>Indonesia</t>
  </si>
  <si>
    <t>Italy</t>
  </si>
  <si>
    <t>Japan</t>
  </si>
  <si>
    <t>Malaysia</t>
  </si>
  <si>
    <t>Netherlands</t>
  </si>
  <si>
    <t>Thailand</t>
  </si>
  <si>
    <t>Ukraine</t>
  </si>
  <si>
    <t>United Arab Emirates</t>
  </si>
  <si>
    <t>United Kingdom</t>
  </si>
  <si>
    <t>United States</t>
  </si>
  <si>
    <t xml:space="preserve">Brunei </t>
  </si>
  <si>
    <t>Animals; live</t>
  </si>
  <si>
    <t>Dairy produce; birds' eggs; natural honey; edible products of animal origin, not elsewhere specified or included</t>
  </si>
  <si>
    <t>Animal originated products; not elsewhere specified or included</t>
  </si>
  <si>
    <t>Vegetables and certain roots and tubers; edible</t>
  </si>
  <si>
    <t>Fruit and nuts, edible; peel of citrus fruit or melons</t>
  </si>
  <si>
    <t>Coffee, tea, mate and spices</t>
  </si>
  <si>
    <t>Products of the milling industry; malt, starches, inulin, wheat gluten</t>
  </si>
  <si>
    <t>Oil seeds and oleaginous fruits; miscellaneous grains, seeds and fruit, industrial or medicinal plants; straw and fodder</t>
  </si>
  <si>
    <t>Lac; gums, resins and other vegetable saps and extracts</t>
  </si>
  <si>
    <t>Vegetable plaiting materials; vegetable products not elsewhere specified or included</t>
  </si>
  <si>
    <t>Animal or vegetable fats and oils and their cleavage products; prepared animal fats; animal or vegetable waxes</t>
  </si>
  <si>
    <t>Sugars and sugar confectionery</t>
  </si>
  <si>
    <t>Preparations of cereals, flour, starch or milk; pastrycooks' products</t>
  </si>
  <si>
    <t>Preparations of vegetables, fruit, nuts or other parts of plants</t>
  </si>
  <si>
    <t>Miscellaneous edible preparations</t>
  </si>
  <si>
    <t>Beverages, spirits and vinegar</t>
  </si>
  <si>
    <t>Food industries, residues and wastes thereof; prepared animal fodder</t>
  </si>
  <si>
    <t>Salt; sulphur; earths, stone; plastering materials, lime and cement</t>
  </si>
  <si>
    <t>Ores, slag and ash</t>
  </si>
  <si>
    <t>Mineral fuels, mineral oils and products of their distillation; bituminous substances; mineral waxes</t>
  </si>
  <si>
    <t>Organic chemicals</t>
  </si>
  <si>
    <t>Tanning or dyeing extracts; tannins and their derivatives; dyes, pigments and other colouring matter; paints, varnishes; putty, other mastics; inks</t>
  </si>
  <si>
    <t>Essential oils and resinoids; perfumery, cosmetic or toilet preparations</t>
  </si>
  <si>
    <t>Albuminoidal substances; modified starches; glues; enzymes</t>
  </si>
  <si>
    <t>Photographic or cinematographic goods</t>
  </si>
  <si>
    <t>Chemical products n.e.c.</t>
  </si>
  <si>
    <t>Plastics and articles thereof</t>
  </si>
  <si>
    <t>Raw hides and skins (other than furskins) and leather</t>
  </si>
  <si>
    <t>Articles of leather; saddlery and harness; travel goods, handbags and similar containers; articles of animal gut (other than silk-worm gut)</t>
  </si>
  <si>
    <t>Wood and articles of wood; wood charcoal</t>
  </si>
  <si>
    <t>Manufactures of straw, esparto or other plaiting materials; basketware and wickerwork</t>
  </si>
  <si>
    <t>Paper and paperboard; articles of paper pulp, of paper or paperboard</t>
  </si>
  <si>
    <t>Printed books, newspapers, pictures and other products of the printing industry; manuscripts, typescripts and plans</t>
  </si>
  <si>
    <t>Wool, fine or coarse animal hair; horsehair yarn and woven fabric</t>
  </si>
  <si>
    <t>Cotton</t>
  </si>
  <si>
    <t>Vegetable textile fibres; paper yarn and woven fabrics of paper yarn</t>
  </si>
  <si>
    <t>Man-made filaments; strip and the like of man-made textile materials</t>
  </si>
  <si>
    <t>Man-made staple fibres</t>
  </si>
  <si>
    <t>Wadding, felt and nonwovens, special yarns; twine, cordage, ropes and cables and articles thereof</t>
  </si>
  <si>
    <t>Carpets and other textile floor coverings</t>
  </si>
  <si>
    <t>Apparel and clothing accessories; knitted or crocheted</t>
  </si>
  <si>
    <t>Apparel and clothing accessories; not knitted or crocheted</t>
  </si>
  <si>
    <t>Textiles, made up articles; sets; worn clothing and worn textile articles; rags</t>
  </si>
  <si>
    <t>Footwear; gaiters and the like; parts of such articles</t>
  </si>
  <si>
    <t>Headgear and parts thereof</t>
  </si>
  <si>
    <t>Feathers and down, prepared; and articles made of feather or of down; artificial flowers; articles of human hair</t>
  </si>
  <si>
    <t>Stone, plaster, cement, asbestos, mica or similar materials; articles thereof</t>
  </si>
  <si>
    <t>Ceramic products</t>
  </si>
  <si>
    <t>Glass and glassware</t>
  </si>
  <si>
    <t>Natural, cultured pearls; precious, semi-precious stones; precious metals, metals clad with precious metal, and articles thereof; imitation jewellery; coin</t>
  </si>
  <si>
    <t>Iron and steel</t>
  </si>
  <si>
    <t>Iron or steel articles</t>
  </si>
  <si>
    <t>Lead and articles thereof</t>
  </si>
  <si>
    <t>Tools, implements, cutlery, spoons and forks, of base metal; parts thereof, of base metal</t>
  </si>
  <si>
    <t>Metal; miscellaneous products of base metal</t>
  </si>
  <si>
    <t>boilers, machinery and mechanical appliances; parts thereof</t>
  </si>
  <si>
    <t>Electrical machinery and equipment and parts thereof; sound recorders and reproducers; television image and sound recorders and reproducers, parts and accessories of such articles</t>
  </si>
  <si>
    <t>Vehicles; other than railway or tramway rolling stock, and parts and accessories thereof</t>
  </si>
  <si>
    <t>Optical, photographic, cinematographic, measuring, checking, medical or surgical instruments and apparatus; parts and accessories</t>
  </si>
  <si>
    <t>Musical instruments; parts and accessories of such articles</t>
  </si>
  <si>
    <t>Furniture; bedding, mattresses, mattress supports, cushions and similar stuffed furnishings; lamps and lighting fittings, n.e.c.; illuminated signs, illuminated name-plates and the like; prefabricated buildings</t>
  </si>
  <si>
    <t>Toys, games and sports requisites; parts and accessories thereof</t>
  </si>
  <si>
    <t>Miscellaneous manufactured articles</t>
  </si>
  <si>
    <t>Works of art; collectors' pieces and antiques</t>
  </si>
  <si>
    <t>Fish and crustaceans, molluscs and other aquatic invertebrates</t>
  </si>
  <si>
    <t>Trees and other plants, live; bulbs, roots and the like; cut flowers and ornamental foliage</t>
  </si>
  <si>
    <t>Meat, fish or crustaceans, molluscs or other aquatic invertebrates; preparations thereof</t>
  </si>
  <si>
    <t>Cocoa and cocoa preparations</t>
  </si>
  <si>
    <t>Tobacco and manufactured tobacco substitutes</t>
  </si>
  <si>
    <t>Inorganic chemicals; organic and inorganic compounds of precious metals; of rare earth metals, of radio-active elements and of isotopes</t>
  </si>
  <si>
    <t>Soap, organic surface-active agents; washing, lubricating, polishing or scouring preparations; artificial or prepared waxes, candles and similar articles, modelling pastes, dental waxes and dental preparations with a basis of plaster</t>
  </si>
  <si>
    <t>Explosives; pyrotechnic products; matches; pyrophoric alloys; certain combustible preparations</t>
  </si>
  <si>
    <t>Cork and articles of cork</t>
  </si>
  <si>
    <t>Pulp of wood or other fibrous cellulosic material; recovered (waste and scrap) paper or paperboard</t>
  </si>
  <si>
    <t>Silk</t>
  </si>
  <si>
    <t>Fabrics; special woven fabrics, tufted textile fabrics, lace, tapestries, trimmings, embroidery</t>
  </si>
  <si>
    <t>Textile fabrics; impregnated, coated, covered or laminated; textile articles of a kind suitable for industrial use</t>
  </si>
  <si>
    <t>Fabrics; knitted or crocheted</t>
  </si>
  <si>
    <t>Umbrellas, sun umbrellas, walking-sticks, seat sticks, whips, riding crops; and parts thereof</t>
  </si>
  <si>
    <t>Nickel and articles thereof</t>
  </si>
  <si>
    <t>Tin; articles thereof</t>
  </si>
  <si>
    <t>Metals; n.e.c., cermets and articles thereof</t>
  </si>
  <si>
    <t>Railway, tramway locomotives, rolling-stock and parts thereof; railway or tramway track fixtures and fittings and parts thereof; mechanical (including electro-mechanical) traffic signalling equipment of all kinds</t>
  </si>
  <si>
    <t>Aircraft, spacecraft and parts thereof</t>
  </si>
  <si>
    <t>Ships, boats and floating structures</t>
  </si>
  <si>
    <t>Clocks and watches and parts thereof</t>
  </si>
  <si>
    <t>Arms and ammunition; parts and accessories thereof</t>
  </si>
  <si>
    <t>Meat and edible meat offal</t>
  </si>
  <si>
    <t>Furskins and artificial fur; manufactures thereof</t>
  </si>
  <si>
    <t>BHADRAPUR</t>
  </si>
  <si>
    <t>BHAIRAHAWA</t>
  </si>
  <si>
    <t>BIRATNAGAR</t>
  </si>
  <si>
    <t>BIRGUNJ</t>
  </si>
  <si>
    <t>CHOBHAR</t>
  </si>
  <si>
    <t>DRYPORT</t>
  </si>
  <si>
    <t>GAUR</t>
  </si>
  <si>
    <t>GAUTAM BUDDHA AIRPORT</t>
  </si>
  <si>
    <t>JALESHWOR</t>
  </si>
  <si>
    <t>KAILALI</t>
  </si>
  <si>
    <t>KANCHANPUR</t>
  </si>
  <si>
    <t>KRISHNANAGAR</t>
  </si>
  <si>
    <t>MECHI</t>
  </si>
  <si>
    <t>MUSTANG</t>
  </si>
  <si>
    <t>NEPALGUNJ</t>
  </si>
  <si>
    <t>PASHUPATINAGAR</t>
  </si>
  <si>
    <t>RASUWA</t>
  </si>
  <si>
    <t>SARLAHI</t>
  </si>
  <si>
    <t>SIRAHA</t>
  </si>
  <si>
    <t>TI_AIRPORT</t>
  </si>
  <si>
    <t>TRIVENI</t>
  </si>
  <si>
    <t>JANAKPUR</t>
  </si>
  <si>
    <t>MAHESHPAUR</t>
  </si>
  <si>
    <t>RAJBIRAJ</t>
  </si>
  <si>
    <t>SATI</t>
  </si>
  <si>
    <t>SUNSARI</t>
  </si>
  <si>
    <t>SUTHAULI</t>
  </si>
  <si>
    <t>TATOPANI</t>
  </si>
  <si>
    <t>THADHI</t>
  </si>
  <si>
    <t>Boilers, machinery and mechanical appliances; parts thereof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</si>
</sst>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(* #,##0.000000_);_(* \(#,##0.000000\);_(* &quot;-&quot;??_);_(@_)"/>
    <numFmt numFmtId="168" formatCode="_(* #,##0.00000000000_);_(* \(#,##0.00000000000\);_(* &quot;-&quot;??_);_(@_)"/>
    <numFmt numFmtId="169" formatCode="_(* #,##0.00000000_);_(* \(#,##0.0000000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Arial"/>
      <family val="2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366">
    <xf numFmtId="0" fontId="0" fillId="0" borderId="0" xfId="0"/>
    <xf numFmtId="0" fontId="0" fillId="0" borderId="0" xfId="0" applyFont="1" applyBorder="1" applyAlignment="1">
      <alignment vertical="top"/>
    </xf>
    <xf numFmtId="2" fontId="0" fillId="0" borderId="0" xfId="0" applyNumberFormat="1" applyFont="1" applyBorder="1" applyAlignment="1">
      <alignment vertical="top"/>
    </xf>
    <xf numFmtId="0" fontId="3" fillId="0" borderId="8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0" fontId="0" fillId="0" borderId="0" xfId="0" applyFont="1" applyBorder="1" applyAlignment="1">
      <alignment horizontal="left" vertical="top"/>
    </xf>
    <xf numFmtId="164" fontId="1" fillId="0" borderId="0" xfId="2" applyNumberFormat="1" applyFont="1" applyBorder="1" applyAlignment="1">
      <alignment vertical="top"/>
    </xf>
    <xf numFmtId="0" fontId="11" fillId="0" borderId="0" xfId="0" applyFont="1"/>
    <xf numFmtId="0" fontId="10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9" fillId="0" borderId="0" xfId="0" applyFont="1" applyBorder="1" applyAlignment="1">
      <alignment horizontal="right"/>
    </xf>
    <xf numFmtId="0" fontId="9" fillId="0" borderId="1" xfId="0" applyFont="1" applyBorder="1" applyAlignment="1">
      <alignment horizontal="center" vertical="top"/>
    </xf>
    <xf numFmtId="0" fontId="9" fillId="0" borderId="3" xfId="0" applyFont="1" applyBorder="1" applyAlignment="1">
      <alignment horizontal="left" vertical="top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164" fontId="13" fillId="0" borderId="0" xfId="1" applyNumberFormat="1" applyFont="1"/>
    <xf numFmtId="0" fontId="13" fillId="0" borderId="3" xfId="0" applyFont="1" applyBorder="1"/>
    <xf numFmtId="0" fontId="9" fillId="0" borderId="10" xfId="0" applyFont="1" applyBorder="1" applyAlignment="1">
      <alignment horizontal="right" vertical="top"/>
    </xf>
    <xf numFmtId="164" fontId="9" fillId="0" borderId="3" xfId="1" applyNumberFormat="1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13" fillId="0" borderId="6" xfId="0" applyFont="1" applyBorder="1"/>
    <xf numFmtId="0" fontId="13" fillId="0" borderId="9" xfId="0" applyFont="1" applyBorder="1"/>
    <xf numFmtId="0" fontId="13" fillId="0" borderId="5" xfId="0" applyFont="1" applyBorder="1"/>
    <xf numFmtId="0" fontId="9" fillId="0" borderId="3" xfId="0" applyFont="1" applyBorder="1" applyAlignment="1">
      <alignment horizontal="left"/>
    </xf>
    <xf numFmtId="43" fontId="4" fillId="0" borderId="2" xfId="0" applyNumberFormat="1" applyFont="1" applyBorder="1" applyAlignment="1">
      <alignment vertical="top"/>
    </xf>
    <xf numFmtId="43" fontId="4" fillId="0" borderId="3" xfId="0" applyNumberFormat="1" applyFont="1" applyBorder="1" applyAlignment="1">
      <alignment vertical="top"/>
    </xf>
    <xf numFmtId="0" fontId="16" fillId="0" borderId="8" xfId="0" applyFont="1" applyBorder="1"/>
    <xf numFmtId="0" fontId="9" fillId="0" borderId="8" xfId="0" applyFont="1" applyBorder="1" applyAlignment="1">
      <alignment vertical="top" wrapText="1"/>
    </xf>
    <xf numFmtId="164" fontId="7" fillId="0" borderId="0" xfId="1" applyNumberFormat="1" applyFont="1" applyBorder="1" applyAlignment="1"/>
    <xf numFmtId="164" fontId="7" fillId="0" borderId="0" xfId="1" applyNumberFormat="1" applyFont="1" applyBorder="1" applyAlignment="1">
      <alignment horizontal="left"/>
    </xf>
    <xf numFmtId="0" fontId="12" fillId="0" borderId="0" xfId="0" applyFont="1" applyBorder="1"/>
    <xf numFmtId="164" fontId="1" fillId="0" borderId="0" xfId="1" applyNumberFormat="1" applyFont="1" applyBorder="1"/>
    <xf numFmtId="164" fontId="0" fillId="0" borderId="0" xfId="1" applyNumberFormat="1" applyFont="1" applyFill="1" applyBorder="1"/>
    <xf numFmtId="0" fontId="11" fillId="0" borderId="0" xfId="0" applyFont="1" applyFill="1" applyBorder="1" applyAlignment="1">
      <alignment vertical="top"/>
    </xf>
    <xf numFmtId="164" fontId="11" fillId="0" borderId="0" xfId="1" applyNumberFormat="1" applyFont="1" applyFill="1" applyBorder="1" applyAlignment="1">
      <alignment vertical="top"/>
    </xf>
    <xf numFmtId="164" fontId="11" fillId="0" borderId="0" xfId="1" applyNumberFormat="1" applyFont="1" applyFill="1" applyBorder="1"/>
    <xf numFmtId="0" fontId="14" fillId="0" borderId="0" xfId="0" applyFont="1" applyFill="1" applyBorder="1" applyAlignment="1">
      <alignment vertical="top"/>
    </xf>
    <xf numFmtId="43" fontId="11" fillId="0" borderId="0" xfId="1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164" fontId="0" fillId="0" borderId="8" xfId="1" applyNumberFormat="1" applyFont="1" applyBorder="1" applyAlignment="1"/>
    <xf numFmtId="164" fontId="3" fillId="0" borderId="3" xfId="1" applyNumberFormat="1" applyFont="1" applyBorder="1" applyAlignment="1">
      <alignment vertical="top"/>
    </xf>
    <xf numFmtId="164" fontId="3" fillId="0" borderId="8" xfId="1" applyNumberFormat="1" applyFont="1" applyBorder="1" applyAlignment="1">
      <alignment vertical="top"/>
    </xf>
    <xf numFmtId="164" fontId="8" fillId="0" borderId="8" xfId="1" applyNumberFormat="1" applyFont="1" applyBorder="1" applyAlignment="1">
      <alignment vertical="center"/>
    </xf>
    <xf numFmtId="0" fontId="13" fillId="0" borderId="4" xfId="0" applyFont="1" applyBorder="1"/>
    <xf numFmtId="2" fontId="11" fillId="0" borderId="0" xfId="1" applyNumberFormat="1" applyFont="1" applyFill="1" applyBorder="1"/>
    <xf numFmtId="2" fontId="11" fillId="0" borderId="0" xfId="1" applyNumberFormat="1" applyFont="1" applyFill="1" applyBorder="1" applyAlignment="1">
      <alignment vertical="top"/>
    </xf>
    <xf numFmtId="43" fontId="1" fillId="0" borderId="0" xfId="1" applyNumberFormat="1" applyFont="1" applyBorder="1" applyAlignment="1">
      <alignment vertical="top"/>
    </xf>
    <xf numFmtId="2" fontId="12" fillId="0" borderId="0" xfId="0" applyNumberFormat="1" applyFont="1"/>
    <xf numFmtId="43" fontId="4" fillId="0" borderId="0" xfId="1" applyFont="1" applyBorder="1" applyAlignment="1">
      <alignment vertical="top"/>
    </xf>
    <xf numFmtId="43" fontId="18" fillId="0" borderId="3" xfId="1" applyNumberFormat="1" applyFont="1" applyBorder="1"/>
    <xf numFmtId="20" fontId="9" fillId="0" borderId="2" xfId="0" quotePrefix="1" applyNumberFormat="1" applyFont="1" applyBorder="1" applyAlignment="1">
      <alignment horizontal="right"/>
    </xf>
    <xf numFmtId="0" fontId="13" fillId="0" borderId="0" xfId="0" applyFont="1" applyBorder="1"/>
    <xf numFmtId="0" fontId="13" fillId="0" borderId="8" xfId="0" applyFont="1" applyBorder="1"/>
    <xf numFmtId="0" fontId="13" fillId="0" borderId="11" xfId="0" applyFont="1" applyBorder="1"/>
    <xf numFmtId="20" fontId="9" fillId="0" borderId="0" xfId="0" quotePrefix="1" applyNumberFormat="1" applyFont="1" applyBorder="1" applyAlignment="1">
      <alignment horizontal="right"/>
    </xf>
    <xf numFmtId="0" fontId="9" fillId="0" borderId="6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164" fontId="6" fillId="0" borderId="10" xfId="1" applyNumberFormat="1" applyFont="1" applyBorder="1" applyAlignment="1">
      <alignment horizontal="center" vertical="center"/>
    </xf>
    <xf numFmtId="164" fontId="2" fillId="0" borderId="15" xfId="1" applyNumberFormat="1" applyFont="1" applyFill="1" applyBorder="1" applyAlignment="1">
      <alignment vertical="top"/>
    </xf>
    <xf numFmtId="164" fontId="17" fillId="0" borderId="0" xfId="1" applyNumberFormat="1" applyFont="1" applyFill="1" applyBorder="1" applyAlignment="1">
      <alignment vertical="top"/>
    </xf>
    <xf numFmtId="164" fontId="2" fillId="0" borderId="13" xfId="1" applyNumberFormat="1" applyFont="1" applyBorder="1"/>
    <xf numFmtId="164" fontId="22" fillId="0" borderId="0" xfId="1" applyNumberFormat="1" applyFont="1" applyBorder="1" applyAlignment="1">
      <alignment horizontal="center" vertical="top"/>
    </xf>
    <xf numFmtId="0" fontId="0" fillId="0" borderId="0" xfId="0" applyFont="1" applyBorder="1"/>
    <xf numFmtId="164" fontId="12" fillId="0" borderId="0" xfId="1" applyNumberFormat="1" applyFont="1" applyFill="1" applyBorder="1" applyAlignment="1" applyProtection="1"/>
    <xf numFmtId="164" fontId="9" fillId="0" borderId="0" xfId="1" applyNumberFormat="1" applyFont="1" applyBorder="1" applyAlignment="1">
      <alignment horizontal="right"/>
    </xf>
    <xf numFmtId="2" fontId="11" fillId="0" borderId="0" xfId="1" applyNumberFormat="1" applyFont="1"/>
    <xf numFmtId="164" fontId="9" fillId="0" borderId="3" xfId="1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/>
    </xf>
    <xf numFmtId="0" fontId="14" fillId="0" borderId="0" xfId="0" applyFont="1"/>
    <xf numFmtId="0" fontId="0" fillId="0" borderId="0" xfId="0" applyFont="1" applyBorder="1" applyAlignment="1">
      <alignment horizontal="center"/>
    </xf>
    <xf numFmtId="164" fontId="0" fillId="0" borderId="0" xfId="1" applyNumberFormat="1" applyFont="1" applyBorder="1"/>
    <xf numFmtId="2" fontId="0" fillId="0" borderId="0" xfId="1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/>
    <xf numFmtId="164" fontId="0" fillId="0" borderId="0" xfId="1" applyNumberFormat="1" applyFont="1"/>
    <xf numFmtId="2" fontId="0" fillId="0" borderId="0" xfId="1" applyNumberFormat="1" applyFont="1"/>
    <xf numFmtId="0" fontId="1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64" fontId="8" fillId="0" borderId="0" xfId="1" applyNumberFormat="1" applyFont="1" applyFill="1" applyBorder="1" applyAlignment="1" applyProtection="1"/>
    <xf numFmtId="164" fontId="4" fillId="0" borderId="0" xfId="1" applyNumberFormat="1" applyFont="1" applyBorder="1" applyAlignment="1">
      <alignment horizontal="right"/>
    </xf>
    <xf numFmtId="0" fontId="6" fillId="0" borderId="14" xfId="0" applyFont="1" applyBorder="1" applyAlignment="1">
      <alignment horizontal="center" vertical="top"/>
    </xf>
    <xf numFmtId="164" fontId="11" fillId="0" borderId="0" xfId="1" applyNumberFormat="1" applyFont="1"/>
    <xf numFmtId="164" fontId="9" fillId="0" borderId="8" xfId="1" quotePrefix="1" applyNumberFormat="1" applyFont="1" applyBorder="1" applyAlignment="1">
      <alignment horizontal="center" vertical="center"/>
    </xf>
    <xf numFmtId="43" fontId="1" fillId="0" borderId="3" xfId="1" applyFont="1" applyBorder="1"/>
    <xf numFmtId="43" fontId="1" fillId="0" borderId="8" xfId="1" applyFont="1" applyBorder="1"/>
    <xf numFmtId="43" fontId="2" fillId="0" borderId="12" xfId="1" applyFont="1" applyBorder="1"/>
    <xf numFmtId="2" fontId="19" fillId="0" borderId="3" xfId="1" applyNumberFormat="1" applyFont="1" applyBorder="1"/>
    <xf numFmtId="2" fontId="19" fillId="0" borderId="8" xfId="1" applyNumberFormat="1" applyFont="1" applyBorder="1"/>
    <xf numFmtId="2" fontId="21" fillId="0" borderId="12" xfId="1" applyNumberFormat="1" applyFont="1" applyBorder="1"/>
    <xf numFmtId="164" fontId="22" fillId="0" borderId="0" xfId="1" applyNumberFormat="1" applyFont="1" applyBorder="1" applyAlignment="1">
      <alignment horizontal="center" vertical="top"/>
    </xf>
    <xf numFmtId="164" fontId="2" fillId="0" borderId="13" xfId="1" applyNumberFormat="1" applyFont="1" applyFill="1" applyBorder="1" applyAlignment="1">
      <alignment vertical="top"/>
    </xf>
    <xf numFmtId="164" fontId="0" fillId="0" borderId="11" xfId="1" applyNumberFormat="1" applyFont="1" applyFill="1" applyBorder="1"/>
    <xf numFmtId="164" fontId="6" fillId="0" borderId="3" xfId="1" applyNumberFormat="1" applyFont="1" applyBorder="1" applyAlignment="1">
      <alignment horizontal="center" vertical="center"/>
    </xf>
    <xf numFmtId="165" fontId="22" fillId="0" borderId="0" xfId="1" applyNumberFormat="1" applyFont="1" applyBorder="1" applyAlignment="1">
      <alignment horizontal="center" vertical="top"/>
    </xf>
    <xf numFmtId="165" fontId="0" fillId="0" borderId="0" xfId="0" applyNumberFormat="1" applyFont="1" applyBorder="1" applyAlignment="1">
      <alignment vertical="top"/>
    </xf>
    <xf numFmtId="164" fontId="1" fillId="0" borderId="12" xfId="1" applyNumberFormat="1" applyFont="1" applyBorder="1" applyAlignment="1">
      <alignment vertical="top"/>
    </xf>
    <xf numFmtId="43" fontId="11" fillId="0" borderId="8" xfId="1" applyFont="1" applyBorder="1"/>
    <xf numFmtId="0" fontId="9" fillId="0" borderId="6" xfId="0" applyFont="1" applyBorder="1" applyAlignment="1">
      <alignment horizontal="left" vertical="top"/>
    </xf>
    <xf numFmtId="0" fontId="19" fillId="0" borderId="8" xfId="0" applyFont="1" applyBorder="1"/>
    <xf numFmtId="0" fontId="19" fillId="0" borderId="8" xfId="0" applyFont="1" applyBorder="1" applyAlignment="1">
      <alignment horizontal="right"/>
    </xf>
    <xf numFmtId="0" fontId="6" fillId="0" borderId="12" xfId="0" applyFont="1" applyBorder="1" applyAlignment="1">
      <alignment horizontal="center" vertical="top"/>
    </xf>
    <xf numFmtId="43" fontId="11" fillId="0" borderId="3" xfId="1" applyFont="1" applyBorder="1"/>
    <xf numFmtId="43" fontId="11" fillId="0" borderId="12" xfId="1" applyFont="1" applyBorder="1"/>
    <xf numFmtId="0" fontId="9" fillId="0" borderId="4" xfId="0" applyFont="1" applyBorder="1" applyAlignment="1">
      <alignment horizontal="center" vertical="top"/>
    </xf>
    <xf numFmtId="164" fontId="20" fillId="0" borderId="0" xfId="1" applyNumberFormat="1" applyFont="1" applyBorder="1" applyAlignment="1">
      <alignment horizontal="center" vertical="top"/>
    </xf>
    <xf numFmtId="164" fontId="22" fillId="0" borderId="0" xfId="1" applyNumberFormat="1" applyFont="1" applyBorder="1" applyAlignment="1">
      <alignment horizontal="center" vertical="top"/>
    </xf>
    <xf numFmtId="2" fontId="11" fillId="0" borderId="0" xfId="0" applyNumberFormat="1" applyFont="1"/>
    <xf numFmtId="43" fontId="12" fillId="0" borderId="0" xfId="1" applyFont="1"/>
    <xf numFmtId="0" fontId="4" fillId="0" borderId="8" xfId="0" applyFont="1" applyBorder="1" applyAlignment="1">
      <alignment horizontal="center" vertical="top"/>
    </xf>
    <xf numFmtId="0" fontId="4" fillId="0" borderId="11" xfId="0" applyFont="1" applyBorder="1" applyAlignment="1">
      <alignment horizontal="centerContinuous" vertical="top"/>
    </xf>
    <xf numFmtId="0" fontId="0" fillId="0" borderId="0" xfId="0" applyBorder="1" applyAlignment="1">
      <alignment horizontal="center" vertical="top"/>
    </xf>
    <xf numFmtId="164" fontId="4" fillId="0" borderId="7" xfId="2" applyNumberFormat="1" applyFont="1" applyBorder="1" applyAlignment="1">
      <alignment horizontal="right" vertical="top"/>
    </xf>
    <xf numFmtId="0" fontId="0" fillId="0" borderId="8" xfId="0" applyBorder="1" applyAlignment="1">
      <alignment horizontal="center" vertical="top"/>
    </xf>
    <xf numFmtId="164" fontId="4" fillId="0" borderId="9" xfId="1" applyNumberFormat="1" applyFont="1" applyFill="1" applyBorder="1" applyAlignment="1">
      <alignment horizontal="right" vertical="top"/>
    </xf>
    <xf numFmtId="164" fontId="0" fillId="0" borderId="11" xfId="1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Continuous" vertical="center"/>
    </xf>
    <xf numFmtId="164" fontId="4" fillId="0" borderId="1" xfId="2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166" fontId="0" fillId="0" borderId="11" xfId="1" applyNumberFormat="1" applyFont="1" applyFill="1" applyBorder="1" applyAlignment="1"/>
    <xf numFmtId="166" fontId="11" fillId="0" borderId="0" xfId="1" applyNumberFormat="1" applyFont="1" applyFill="1" applyBorder="1" applyAlignment="1"/>
    <xf numFmtId="165" fontId="0" fillId="0" borderId="12" xfId="1" applyNumberFormat="1" applyFont="1" applyBorder="1" applyAlignment="1">
      <alignment vertical="top"/>
    </xf>
    <xf numFmtId="43" fontId="19" fillId="0" borderId="6" xfId="1" applyFont="1" applyBorder="1"/>
    <xf numFmtId="43" fontId="21" fillId="0" borderId="12" xfId="1" applyFont="1" applyBorder="1"/>
    <xf numFmtId="164" fontId="22" fillId="0" borderId="0" xfId="1" applyNumberFormat="1" applyFont="1" applyBorder="1" applyAlignment="1">
      <alignment horizontal="center" vertical="top"/>
    </xf>
    <xf numFmtId="43" fontId="12" fillId="0" borderId="0" xfId="0" applyNumberFormat="1" applyFont="1"/>
    <xf numFmtId="0" fontId="23" fillId="0" borderId="3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164" fontId="1" fillId="0" borderId="11" xfId="1" applyNumberFormat="1" applyFont="1" applyBorder="1"/>
    <xf numFmtId="164" fontId="3" fillId="0" borderId="1" xfId="1" applyNumberFormat="1" applyFont="1" applyBorder="1" applyAlignment="1">
      <alignment horizontal="center" vertical="top"/>
    </xf>
    <xf numFmtId="164" fontId="3" fillId="0" borderId="7" xfId="1" applyNumberFormat="1" applyFont="1" applyBorder="1" applyAlignment="1">
      <alignment horizontal="center" vertical="top"/>
    </xf>
    <xf numFmtId="165" fontId="0" fillId="0" borderId="10" xfId="1" applyNumberFormat="1" applyFont="1" applyBorder="1" applyAlignment="1">
      <alignment vertical="top"/>
    </xf>
    <xf numFmtId="165" fontId="0" fillId="0" borderId="11" xfId="1" applyNumberFormat="1" applyFont="1" applyBorder="1" applyAlignment="1">
      <alignment vertical="top"/>
    </xf>
    <xf numFmtId="164" fontId="1" fillId="0" borderId="10" xfId="1" applyNumberFormat="1" applyFont="1" applyBorder="1" applyAlignment="1"/>
    <xf numFmtId="164" fontId="1" fillId="0" borderId="11" xfId="1" applyNumberFormat="1" applyFont="1" applyBorder="1" applyAlignment="1"/>
    <xf numFmtId="164" fontId="1" fillId="0" borderId="11" xfId="1" applyNumberFormat="1" applyFont="1" applyBorder="1" applyAlignment="1">
      <alignment vertical="top"/>
    </xf>
    <xf numFmtId="164" fontId="3" fillId="0" borderId="12" xfId="1" applyNumberFormat="1" applyFont="1" applyBorder="1" applyAlignment="1"/>
    <xf numFmtId="164" fontId="3" fillId="0" borderId="12" xfId="1" applyNumberFormat="1" applyFont="1" applyBorder="1" applyAlignment="1">
      <alignment vertical="top"/>
    </xf>
    <xf numFmtId="164" fontId="1" fillId="0" borderId="12" xfId="1" applyNumberFormat="1" applyFont="1" applyBorder="1"/>
    <xf numFmtId="0" fontId="19" fillId="0" borderId="4" xfId="0" applyFont="1" applyBorder="1"/>
    <xf numFmtId="43" fontId="11" fillId="0" borderId="8" xfId="1" applyFont="1" applyBorder="1" applyAlignment="1">
      <alignment horizontal="right"/>
    </xf>
    <xf numFmtId="0" fontId="3" fillId="0" borderId="0" xfId="0" applyFont="1" applyFill="1" applyBorder="1" applyAlignment="1">
      <alignment vertical="top"/>
    </xf>
    <xf numFmtId="164" fontId="8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top"/>
    </xf>
    <xf numFmtId="164" fontId="3" fillId="0" borderId="0" xfId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2" fontId="0" fillId="0" borderId="8" xfId="1" applyNumberFormat="1" applyFont="1" applyFill="1" applyBorder="1"/>
    <xf numFmtId="164" fontId="0" fillId="0" borderId="7" xfId="1" applyNumberFormat="1" applyFont="1" applyFill="1" applyBorder="1"/>
    <xf numFmtId="164" fontId="0" fillId="0" borderId="7" xfId="1" applyNumberFormat="1" applyFont="1" applyBorder="1"/>
    <xf numFmtId="1" fontId="0" fillId="0" borderId="7" xfId="0" applyNumberFormat="1" applyFont="1" applyBorder="1"/>
    <xf numFmtId="164" fontId="3" fillId="0" borderId="7" xfId="1" applyNumberFormat="1" applyFont="1" applyFill="1" applyBorder="1" applyAlignment="1"/>
    <xf numFmtId="164" fontId="2" fillId="0" borderId="7" xfId="1" applyNumberFormat="1" applyFont="1" applyFill="1" applyBorder="1" applyAlignment="1">
      <alignment vertical="top"/>
    </xf>
    <xf numFmtId="164" fontId="0" fillId="0" borderId="7" xfId="1" applyNumberFormat="1" applyFont="1" applyFill="1" applyBorder="1" applyAlignment="1">
      <alignment vertical="top"/>
    </xf>
    <xf numFmtId="164" fontId="3" fillId="0" borderId="11" xfId="1" applyNumberFormat="1" applyFont="1" applyFill="1" applyBorder="1" applyAlignment="1"/>
    <xf numFmtId="0" fontId="4" fillId="0" borderId="4" xfId="0" applyFont="1" applyFill="1" applyBorder="1" applyAlignment="1">
      <alignment vertical="top"/>
    </xf>
    <xf numFmtId="0" fontId="4" fillId="0" borderId="5" xfId="0" applyFont="1" applyFill="1" applyBorder="1" applyAlignment="1">
      <alignment vertical="top"/>
    </xf>
    <xf numFmtId="164" fontId="4" fillId="0" borderId="4" xfId="1" applyNumberFormat="1" applyFont="1" applyFill="1" applyBorder="1" applyAlignment="1">
      <alignment horizontal="right" vertical="top"/>
    </xf>
    <xf numFmtId="164" fontId="4" fillId="0" borderId="4" xfId="1" applyNumberFormat="1" applyFont="1" applyBorder="1" applyAlignment="1">
      <alignment horizontal="right" vertical="top"/>
    </xf>
    <xf numFmtId="164" fontId="4" fillId="0" borderId="9" xfId="1" applyNumberFormat="1" applyFont="1" applyBorder="1" applyAlignment="1">
      <alignment horizontal="right" vertical="top"/>
    </xf>
    <xf numFmtId="0" fontId="2" fillId="0" borderId="14" xfId="0" applyFont="1" applyFill="1" applyBorder="1" applyAlignment="1">
      <alignment vertical="top"/>
    </xf>
    <xf numFmtId="164" fontId="4" fillId="0" borderId="15" xfId="1" applyNumberFormat="1" applyFont="1" applyFill="1" applyBorder="1" applyAlignment="1">
      <alignment vertical="top"/>
    </xf>
    <xf numFmtId="164" fontId="2" fillId="0" borderId="14" xfId="1" applyNumberFormat="1" applyFont="1" applyFill="1" applyBorder="1" applyAlignment="1">
      <alignment vertical="top"/>
    </xf>
    <xf numFmtId="164" fontId="20" fillId="0" borderId="8" xfId="1" applyNumberFormat="1" applyFont="1" applyBorder="1" applyAlignment="1">
      <alignment horizontal="center" vertical="top"/>
    </xf>
    <xf numFmtId="164" fontId="19" fillId="0" borderId="3" xfId="1" applyNumberFormat="1" applyFont="1" applyBorder="1" applyAlignment="1"/>
    <xf numFmtId="164" fontId="19" fillId="0" borderId="8" xfId="1" applyNumberFormat="1" applyFont="1" applyBorder="1" applyAlignment="1"/>
    <xf numFmtId="164" fontId="19" fillId="0" borderId="8" xfId="1" applyNumberFormat="1" applyFont="1" applyBorder="1"/>
    <xf numFmtId="0" fontId="0" fillId="0" borderId="8" xfId="0" applyBorder="1"/>
    <xf numFmtId="43" fontId="0" fillId="0" borderId="11" xfId="1" applyFont="1" applyBorder="1"/>
    <xf numFmtId="0" fontId="0" fillId="0" borderId="12" xfId="0" applyBorder="1"/>
    <xf numFmtId="0" fontId="0" fillId="0" borderId="12" xfId="0" applyFill="1" applyBorder="1"/>
    <xf numFmtId="0" fontId="0" fillId="0" borderId="0" xfId="0" applyAlignment="1"/>
    <xf numFmtId="0" fontId="0" fillId="0" borderId="12" xfId="0" applyBorder="1" applyAlignment="1"/>
    <xf numFmtId="0" fontId="0" fillId="0" borderId="12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164" fontId="21" fillId="0" borderId="12" xfId="1" applyNumberFormat="1" applyFont="1" applyBorder="1"/>
    <xf numFmtId="43" fontId="11" fillId="0" borderId="0" xfId="1" applyFont="1"/>
    <xf numFmtId="164" fontId="0" fillId="0" borderId="12" xfId="1" applyNumberFormat="1" applyFont="1" applyBorder="1"/>
    <xf numFmtId="43" fontId="0" fillId="0" borderId="12" xfId="1" applyFont="1" applyBorder="1"/>
    <xf numFmtId="2" fontId="0" fillId="0" borderId="12" xfId="1" applyNumberFormat="1" applyFont="1" applyBorder="1" applyAlignment="1">
      <alignment horizontal="right"/>
    </xf>
    <xf numFmtId="2" fontId="0" fillId="0" borderId="0" xfId="1" applyNumberFormat="1" applyFont="1" applyAlignment="1">
      <alignment horizontal="right"/>
    </xf>
    <xf numFmtId="43" fontId="0" fillId="0" borderId="3" xfId="1" applyFont="1" applyBorder="1"/>
    <xf numFmtId="43" fontId="0" fillId="0" borderId="8" xfId="1" applyFont="1" applyBorder="1"/>
    <xf numFmtId="2" fontId="0" fillId="0" borderId="3" xfId="1" applyNumberFormat="1" applyFont="1" applyBorder="1" applyAlignment="1">
      <alignment horizontal="right"/>
    </xf>
    <xf numFmtId="2" fontId="0" fillId="0" borderId="8" xfId="1" applyNumberFormat="1" applyFont="1" applyBorder="1" applyAlignment="1">
      <alignment horizontal="right"/>
    </xf>
    <xf numFmtId="0" fontId="2" fillId="0" borderId="12" xfId="0" applyFont="1" applyBorder="1"/>
    <xf numFmtId="2" fontId="2" fillId="0" borderId="12" xfId="1" applyNumberFormat="1" applyFont="1" applyBorder="1" applyAlignment="1">
      <alignment horizontal="right"/>
    </xf>
    <xf numFmtId="0" fontId="2" fillId="0" borderId="0" xfId="0" applyFont="1"/>
    <xf numFmtId="167" fontId="11" fillId="0" borderId="0" xfId="1" applyNumberFormat="1" applyFont="1" applyFill="1" applyBorder="1" applyAlignment="1">
      <alignment vertical="top"/>
    </xf>
    <xf numFmtId="2" fontId="0" fillId="0" borderId="0" xfId="0" applyNumberFormat="1"/>
    <xf numFmtId="0" fontId="0" fillId="0" borderId="6" xfId="0" applyBorder="1"/>
    <xf numFmtId="0" fontId="0" fillId="0" borderId="13" xfId="0" applyBorder="1" applyAlignment="1">
      <alignment wrapText="1"/>
    </xf>
    <xf numFmtId="164" fontId="0" fillId="0" borderId="8" xfId="1" applyNumberFormat="1" applyFont="1" applyBorder="1"/>
    <xf numFmtId="2" fontId="0" fillId="0" borderId="8" xfId="0" applyNumberFormat="1" applyBorder="1"/>
    <xf numFmtId="2" fontId="2" fillId="0" borderId="12" xfId="0" applyNumberFormat="1" applyFont="1" applyBorder="1"/>
    <xf numFmtId="43" fontId="2" fillId="0" borderId="13" xfId="1" applyFont="1" applyBorder="1"/>
    <xf numFmtId="2" fontId="0" fillId="0" borderId="11" xfId="0" applyNumberFormat="1" applyBorder="1"/>
    <xf numFmtId="164" fontId="2" fillId="0" borderId="12" xfId="1" applyNumberFormat="1" applyFont="1" applyBorder="1"/>
    <xf numFmtId="0" fontId="0" fillId="0" borderId="3" xfId="0" applyBorder="1"/>
    <xf numFmtId="164" fontId="0" fillId="0" borderId="3" xfId="1" applyNumberFormat="1" applyFont="1" applyBorder="1"/>
    <xf numFmtId="164" fontId="0" fillId="0" borderId="6" xfId="1" applyNumberFormat="1" applyFont="1" applyBorder="1"/>
    <xf numFmtId="2" fontId="0" fillId="0" borderId="8" xfId="0" applyNumberFormat="1" applyBorder="1" applyAlignment="1">
      <alignment horizontal="right"/>
    </xf>
    <xf numFmtId="43" fontId="0" fillId="0" borderId="6" xfId="1" applyFont="1" applyBorder="1"/>
    <xf numFmtId="168" fontId="1" fillId="0" borderId="0" xfId="2" applyNumberFormat="1" applyFont="1" applyBorder="1" applyAlignment="1">
      <alignment vertical="top"/>
    </xf>
    <xf numFmtId="0" fontId="2" fillId="0" borderId="12" xfId="0" applyFont="1" applyBorder="1" applyAlignment="1">
      <alignment wrapText="1"/>
    </xf>
    <xf numFmtId="43" fontId="0" fillId="0" borderId="12" xfId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2" fontId="0" fillId="0" borderId="0" xfId="0" applyNumberFormat="1" applyBorder="1" applyAlignment="1">
      <alignment wrapText="1"/>
    </xf>
    <xf numFmtId="2" fontId="0" fillId="0" borderId="0" xfId="0" applyNumberFormat="1" applyAlignment="1">
      <alignment wrapText="1"/>
    </xf>
    <xf numFmtId="0" fontId="0" fillId="0" borderId="13" xfId="0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wrapText="1"/>
    </xf>
    <xf numFmtId="0" fontId="2" fillId="0" borderId="12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13" xfId="0" applyFont="1" applyBorder="1" applyAlignment="1">
      <alignment wrapText="1"/>
    </xf>
    <xf numFmtId="0" fontId="9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3" fontId="18" fillId="0" borderId="3" xfId="1" applyFont="1" applyBorder="1"/>
    <xf numFmtId="43" fontId="18" fillId="0" borderId="0" xfId="1" applyFont="1"/>
    <xf numFmtId="166" fontId="9" fillId="0" borderId="11" xfId="0" applyNumberFormat="1" applyFont="1" applyBorder="1" applyAlignment="1">
      <alignment vertical="top"/>
    </xf>
    <xf numFmtId="164" fontId="19" fillId="0" borderId="1" xfId="1" applyNumberFormat="1" applyFont="1" applyFill="1" applyBorder="1"/>
    <xf numFmtId="164" fontId="19" fillId="0" borderId="10" xfId="1" applyNumberFormat="1" applyFont="1" applyBorder="1"/>
    <xf numFmtId="164" fontId="19" fillId="0" borderId="7" xfId="1" applyNumberFormat="1" applyFont="1" applyFill="1" applyBorder="1"/>
    <xf numFmtId="164" fontId="19" fillId="0" borderId="11" xfId="1" applyNumberFormat="1" applyFont="1" applyFill="1" applyBorder="1"/>
    <xf numFmtId="164" fontId="19" fillId="0" borderId="7" xfId="1" applyNumberFormat="1" applyFont="1" applyBorder="1"/>
    <xf numFmtId="1" fontId="1" fillId="0" borderId="7" xfId="0" applyNumberFormat="1" applyFont="1" applyBorder="1"/>
    <xf numFmtId="164" fontId="19" fillId="0" borderId="11" xfId="1" applyNumberFormat="1" applyFont="1" applyBorder="1"/>
    <xf numFmtId="164" fontId="23" fillId="0" borderId="7" xfId="1" applyNumberFormat="1" applyFont="1" applyFill="1" applyBorder="1" applyAlignment="1"/>
    <xf numFmtId="164" fontId="21" fillId="0" borderId="4" xfId="1" applyNumberFormat="1" applyFont="1" applyFill="1" applyBorder="1" applyAlignment="1">
      <alignment vertical="top"/>
    </xf>
    <xf numFmtId="164" fontId="19" fillId="0" borderId="9" xfId="1" applyNumberFormat="1" applyFont="1" applyFill="1" applyBorder="1" applyAlignment="1">
      <alignment vertical="top"/>
    </xf>
    <xf numFmtId="164" fontId="21" fillId="0" borderId="9" xfId="1" applyNumberFormat="1" applyFont="1" applyFill="1" applyBorder="1"/>
    <xf numFmtId="164" fontId="19" fillId="0" borderId="8" xfId="1" applyNumberFormat="1" applyFont="1" applyBorder="1" applyAlignment="1">
      <alignment vertical="top"/>
    </xf>
    <xf numFmtId="0" fontId="0" fillId="0" borderId="15" xfId="0" applyBorder="1" applyAlignment="1">
      <alignment horizontal="center" wrapText="1"/>
    </xf>
    <xf numFmtId="43" fontId="9" fillId="0" borderId="8" xfId="1" applyFont="1" applyBorder="1" applyAlignment="1">
      <alignment vertical="top"/>
    </xf>
    <xf numFmtId="43" fontId="9" fillId="0" borderId="11" xfId="1" applyFont="1" applyBorder="1" applyAlignment="1">
      <alignment vertical="top"/>
    </xf>
    <xf numFmtId="43" fontId="16" fillId="0" borderId="7" xfId="1" applyFont="1" applyBorder="1" applyAlignment="1">
      <alignment vertical="top"/>
    </xf>
    <xf numFmtId="43" fontId="16" fillId="0" borderId="8" xfId="1" applyFont="1" applyBorder="1" applyAlignment="1">
      <alignment vertical="top"/>
    </xf>
    <xf numFmtId="43" fontId="16" fillId="0" borderId="0" xfId="1" applyFont="1" applyBorder="1" applyAlignment="1">
      <alignment vertical="top"/>
    </xf>
    <xf numFmtId="2" fontId="9" fillId="0" borderId="10" xfId="0" applyNumberFormat="1" applyFont="1" applyBorder="1" applyAlignment="1">
      <alignment horizontal="left"/>
    </xf>
    <xf numFmtId="2" fontId="13" fillId="0" borderId="11" xfId="0" applyNumberFormat="1" applyFont="1" applyBorder="1"/>
    <xf numFmtId="2" fontId="13" fillId="0" borderId="9" xfId="0" applyNumberFormat="1" applyFont="1" applyBorder="1"/>
    <xf numFmtId="166" fontId="11" fillId="0" borderId="0" xfId="0" applyNumberFormat="1" applyFont="1" applyFill="1" applyBorder="1" applyAlignment="1">
      <alignment vertical="top"/>
    </xf>
    <xf numFmtId="2" fontId="2" fillId="0" borderId="12" xfId="1" applyNumberFormat="1" applyFont="1" applyFill="1" applyBorder="1"/>
    <xf numFmtId="166" fontId="2" fillId="0" borderId="13" xfId="1" applyNumberFormat="1" applyFont="1" applyFill="1" applyBorder="1" applyAlignment="1"/>
    <xf numFmtId="164" fontId="11" fillId="0" borderId="0" xfId="0" applyNumberFormat="1" applyFont="1" applyFill="1" applyBorder="1" applyAlignment="1">
      <alignment vertical="top"/>
    </xf>
    <xf numFmtId="164" fontId="0" fillId="0" borderId="0" xfId="1" applyNumberFormat="1" applyFont="1" applyBorder="1" applyAlignment="1">
      <alignment vertical="top"/>
    </xf>
    <xf numFmtId="0" fontId="19" fillId="0" borderId="5" xfId="0" applyFont="1" applyBorder="1"/>
    <xf numFmtId="0" fontId="6" fillId="0" borderId="5" xfId="0" applyFont="1" applyBorder="1" applyAlignment="1">
      <alignment horizontal="left" vertical="top"/>
    </xf>
    <xf numFmtId="43" fontId="11" fillId="0" borderId="6" xfId="1" applyFont="1" applyBorder="1"/>
    <xf numFmtId="164" fontId="9" fillId="0" borderId="6" xfId="1" quotePrefix="1" applyNumberFormat="1" applyFon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/>
    </xf>
    <xf numFmtId="164" fontId="0" fillId="0" borderId="12" xfId="1" applyNumberFormat="1" applyFont="1" applyBorder="1" applyAlignment="1">
      <alignment wrapText="1"/>
    </xf>
    <xf numFmtId="43" fontId="11" fillId="0" borderId="0" xfId="0" applyNumberFormat="1" applyFont="1"/>
    <xf numFmtId="164" fontId="0" fillId="0" borderId="15" xfId="1" applyNumberFormat="1" applyFont="1" applyBorder="1" applyAlignment="1">
      <alignment horizontal="center"/>
    </xf>
    <xf numFmtId="164" fontId="0" fillId="0" borderId="15" xfId="1" applyNumberFormat="1" applyFont="1" applyBorder="1" applyAlignment="1">
      <alignment horizontal="center" wrapText="1"/>
    </xf>
    <xf numFmtId="164" fontId="0" fillId="0" borderId="0" xfId="1" applyNumberFormat="1" applyFont="1" applyAlignment="1">
      <alignment horizontal="right"/>
    </xf>
    <xf numFmtId="164" fontId="0" fillId="0" borderId="3" xfId="1" applyNumberFormat="1" applyFont="1" applyBorder="1" applyAlignment="1">
      <alignment wrapText="1"/>
    </xf>
    <xf numFmtId="0" fontId="0" fillId="0" borderId="1" xfId="0" applyBorder="1"/>
    <xf numFmtId="164" fontId="0" fillId="0" borderId="2" xfId="1" applyNumberFormat="1" applyFont="1" applyBorder="1"/>
    <xf numFmtId="43" fontId="0" fillId="0" borderId="10" xfId="1" applyFont="1" applyBorder="1"/>
    <xf numFmtId="0" fontId="0" fillId="0" borderId="7" xfId="0" applyBorder="1"/>
    <xf numFmtId="43" fontId="0" fillId="0" borderId="9" xfId="1" applyFont="1" applyBorder="1"/>
    <xf numFmtId="164" fontId="2" fillId="0" borderId="12" xfId="1" applyNumberFormat="1" applyFont="1" applyBorder="1" applyAlignment="1">
      <alignment horizontal="right"/>
    </xf>
    <xf numFmtId="43" fontId="14" fillId="0" borderId="0" xfId="0" applyNumberFormat="1" applyFont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5" xfId="0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0" fontId="2" fillId="0" borderId="6" xfId="0" applyFont="1" applyBorder="1"/>
    <xf numFmtId="2" fontId="0" fillId="0" borderId="11" xfId="0" applyNumberFormat="1" applyBorder="1" applyAlignment="1">
      <alignment horizontal="right"/>
    </xf>
    <xf numFmtId="169" fontId="11" fillId="0" borderId="0" xfId="1" applyNumberFormat="1" applyFont="1"/>
    <xf numFmtId="0" fontId="2" fillId="0" borderId="14" xfId="0" applyFont="1" applyBorder="1"/>
    <xf numFmtId="164" fontId="0" fillId="0" borderId="10" xfId="1" applyNumberFormat="1" applyFont="1" applyBorder="1"/>
    <xf numFmtId="164" fontId="0" fillId="0" borderId="9" xfId="1" applyNumberFormat="1" applyFont="1" applyBorder="1"/>
    <xf numFmtId="164" fontId="0" fillId="0" borderId="0" xfId="0" applyNumberFormat="1"/>
    <xf numFmtId="164" fontId="0" fillId="0" borderId="13" xfId="1" applyNumberFormat="1" applyFont="1" applyFill="1" applyBorder="1"/>
    <xf numFmtId="164" fontId="0" fillId="0" borderId="15" xfId="0" applyNumberFormat="1" applyBorder="1"/>
    <xf numFmtId="164" fontId="0" fillId="0" borderId="5" xfId="1" applyNumberFormat="1" applyFont="1" applyBorder="1"/>
    <xf numFmtId="0" fontId="0" fillId="0" borderId="0" xfId="0" applyBorder="1" applyAlignment="1">
      <alignment wrapText="1"/>
    </xf>
    <xf numFmtId="2" fontId="0" fillId="0" borderId="8" xfId="0" applyNumberFormat="1" applyBorder="1" applyAlignment="1">
      <alignment wrapText="1"/>
    </xf>
    <xf numFmtId="43" fontId="0" fillId="0" borderId="8" xfId="1" applyFont="1" applyBorder="1" applyAlignment="1">
      <alignment wrapText="1"/>
    </xf>
    <xf numFmtId="2" fontId="0" fillId="0" borderId="12" xfId="0" applyNumberFormat="1" applyBorder="1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15" fillId="0" borderId="0" xfId="0" applyFont="1" applyAlignment="1">
      <alignment horizontal="center"/>
    </xf>
    <xf numFmtId="164" fontId="22" fillId="0" borderId="0" xfId="1" applyNumberFormat="1" applyFont="1" applyBorder="1" applyAlignment="1">
      <alignment horizontal="center" vertical="top"/>
    </xf>
    <xf numFmtId="164" fontId="4" fillId="0" borderId="1" xfId="1" applyNumberFormat="1" applyFont="1" applyFill="1" applyBorder="1" applyAlignment="1">
      <alignment horizontal="center" vertical="top"/>
    </xf>
    <xf numFmtId="164" fontId="4" fillId="0" borderId="10" xfId="1" applyNumberFormat="1" applyFont="1" applyFill="1" applyBorder="1" applyAlignment="1">
      <alignment horizontal="center" vertical="top"/>
    </xf>
    <xf numFmtId="164" fontId="4" fillId="0" borderId="1" xfId="1" applyNumberFormat="1" applyFont="1" applyBorder="1" applyAlignment="1">
      <alignment horizontal="center" vertical="top"/>
    </xf>
    <xf numFmtId="164" fontId="4" fillId="0" borderId="10" xfId="1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6" fontId="2" fillId="0" borderId="10" xfId="0" applyNumberFormat="1" applyFont="1" applyFill="1" applyBorder="1" applyAlignment="1">
      <alignment horizontal="center" vertical="top" wrapText="1"/>
    </xf>
    <xf numFmtId="166" fontId="2" fillId="0" borderId="11" xfId="0" applyNumberFormat="1" applyFont="1" applyFill="1" applyBorder="1" applyAlignment="1">
      <alignment horizontal="center" vertical="top" wrapText="1"/>
    </xf>
    <xf numFmtId="166" fontId="2" fillId="0" borderId="9" xfId="0" applyNumberFormat="1" applyFont="1" applyFill="1" applyBorder="1" applyAlignment="1">
      <alignment horizontal="center" vertical="top" wrapText="1"/>
    </xf>
    <xf numFmtId="164" fontId="4" fillId="0" borderId="7" xfId="1" applyNumberFormat="1" applyFont="1" applyFill="1" applyBorder="1" applyAlignment="1">
      <alignment horizontal="center" vertical="top"/>
    </xf>
    <xf numFmtId="164" fontId="4" fillId="0" borderId="11" xfId="1" applyNumberFormat="1" applyFont="1" applyFill="1" applyBorder="1" applyAlignment="1">
      <alignment horizontal="center" vertical="top"/>
    </xf>
    <xf numFmtId="164" fontId="4" fillId="0" borderId="7" xfId="1" applyNumberFormat="1" applyFont="1" applyBorder="1" applyAlignment="1">
      <alignment horizontal="center" vertical="top"/>
    </xf>
    <xf numFmtId="164" fontId="4" fillId="0" borderId="11" xfId="1" applyNumberFormat="1" applyFont="1" applyBorder="1" applyAlignment="1">
      <alignment horizontal="center" vertical="top"/>
    </xf>
    <xf numFmtId="164" fontId="22" fillId="0" borderId="5" xfId="1" applyNumberFormat="1" applyFont="1" applyBorder="1" applyAlignment="1">
      <alignment horizontal="center" vertical="top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8" xfId="0" applyNumberFormat="1" applyFont="1" applyBorder="1" applyAlignment="1">
      <alignment horizontal="center" vertical="top" wrapText="1"/>
    </xf>
    <xf numFmtId="2" fontId="10" fillId="0" borderId="3" xfId="1" applyNumberFormat="1" applyFont="1" applyBorder="1" applyAlignment="1">
      <alignment horizontal="center" vertical="top" wrapText="1"/>
    </xf>
    <xf numFmtId="2" fontId="10" fillId="0" borderId="6" xfId="1" applyNumberFormat="1" applyFont="1" applyBorder="1" applyAlignment="1">
      <alignment horizontal="center" vertical="top" wrapText="1"/>
    </xf>
    <xf numFmtId="165" fontId="2" fillId="0" borderId="6" xfId="0" applyNumberFormat="1" applyFont="1" applyBorder="1" applyAlignment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/>
    </xf>
    <xf numFmtId="164" fontId="9" fillId="0" borderId="0" xfId="1" applyNumberFormat="1" applyFont="1" applyBorder="1" applyAlignment="1">
      <alignment horizontal="center"/>
    </xf>
    <xf numFmtId="0" fontId="18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4" fontId="0" fillId="0" borderId="12" xfId="1" applyNumberFormat="1" applyFont="1" applyBorder="1" applyAlignment="1">
      <alignment horizontal="center" wrapText="1"/>
    </xf>
    <xf numFmtId="2" fontId="0" fillId="0" borderId="12" xfId="1" applyNumberFormat="1" applyFont="1" applyBorder="1" applyAlignment="1">
      <alignment horizontal="right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0" xfId="1" applyNumberFormat="1" applyFont="1" applyBorder="1" applyAlignment="1">
      <alignment horizontal="right" wrapText="1"/>
    </xf>
    <xf numFmtId="0" fontId="0" fillId="0" borderId="10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/>
    <xf numFmtId="2" fontId="0" fillId="0" borderId="3" xfId="1" applyNumberFormat="1" applyFont="1" applyBorder="1" applyAlignment="1">
      <alignment horizontal="right" wrapText="1"/>
    </xf>
    <xf numFmtId="2" fontId="0" fillId="0" borderId="13" xfId="1" applyNumberFormat="1" applyFont="1" applyBorder="1" applyAlignment="1">
      <alignment horizontal="right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164" fontId="1" fillId="0" borderId="2" xfId="2" applyNumberFormat="1" applyFont="1" applyBorder="1" applyAlignment="1">
      <alignment vertical="top"/>
    </xf>
    <xf numFmtId="164" fontId="1" fillId="0" borderId="0" xfId="1" applyNumberFormat="1" applyFont="1" applyBorder="1" applyAlignment="1">
      <alignment vertical="top"/>
    </xf>
    <xf numFmtId="2" fontId="0" fillId="0" borderId="6" xfId="1" applyNumberFormat="1" applyFont="1" applyBorder="1" applyAlignment="1">
      <alignment vertical="top"/>
    </xf>
    <xf numFmtId="2" fontId="0" fillId="0" borderId="3" xfId="1" applyNumberFormat="1" applyFont="1" applyBorder="1" applyAlignment="1">
      <alignment vertical="top"/>
    </xf>
    <xf numFmtId="2" fontId="0" fillId="0" borderId="8" xfId="1" applyNumberFormat="1" applyFont="1" applyBorder="1" applyAlignment="1">
      <alignment vertical="top"/>
    </xf>
    <xf numFmtId="0" fontId="0" fillId="0" borderId="0" xfId="0" applyAlignment="1">
      <alignment horizontal="right"/>
    </xf>
    <xf numFmtId="0" fontId="0" fillId="0" borderId="15" xfId="0" applyBorder="1" applyAlignment="1">
      <alignment horizontal="right" vertical="top"/>
    </xf>
    <xf numFmtId="2" fontId="0" fillId="0" borderId="12" xfId="1" applyNumberFormat="1" applyFont="1" applyBorder="1" applyAlignment="1">
      <alignment horizontal="right" vertical="top" wrapText="1"/>
    </xf>
    <xf numFmtId="2" fontId="0" fillId="0" borderId="11" xfId="0" applyNumberFormat="1" applyBorder="1" applyAlignment="1">
      <alignment horizontal="right" vertical="top"/>
    </xf>
    <xf numFmtId="2" fontId="2" fillId="0" borderId="13" xfId="0" applyNumberFormat="1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2" fillId="0" borderId="15" xfId="0" applyFont="1" applyBorder="1" applyAlignment="1">
      <alignment horizontal="right"/>
    </xf>
    <xf numFmtId="4" fontId="0" fillId="0" borderId="3" xfId="1" applyNumberFormat="1" applyFont="1" applyBorder="1" applyAlignment="1">
      <alignment horizontal="right"/>
    </xf>
    <xf numFmtId="4" fontId="0" fillId="0" borderId="8" xfId="1" applyNumberFormat="1" applyFont="1" applyBorder="1" applyAlignment="1">
      <alignment horizontal="right"/>
    </xf>
    <xf numFmtId="4" fontId="0" fillId="0" borderId="6" xfId="1" applyNumberFormat="1" applyFont="1" applyBorder="1" applyAlignment="1">
      <alignment horizontal="right"/>
    </xf>
    <xf numFmtId="2" fontId="0" fillId="0" borderId="3" xfId="1" applyNumberFormat="1" applyFont="1" applyBorder="1" applyAlignment="1">
      <alignment horizontal="left" wrapText="1"/>
    </xf>
    <xf numFmtId="2" fontId="0" fillId="0" borderId="6" xfId="1" applyNumberFormat="1" applyFont="1" applyBorder="1" applyAlignment="1">
      <alignment horizontal="left" wrapText="1"/>
    </xf>
  </cellXfs>
  <cellStyles count="5">
    <cellStyle name="Comma" xfId="1" builtinId="3"/>
    <cellStyle name="Comma 2" xfId="2"/>
    <cellStyle name="Normal" xfId="0" builtinId="0"/>
    <cellStyle name="Normal 3 2" xfId="3"/>
    <cellStyle name="Normal 3 2 3" xfId="4"/>
  </cellStyles>
  <dxfs count="8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A4" sqref="A4:B4"/>
    </sheetView>
  </sheetViews>
  <sheetFormatPr defaultRowHeight="15"/>
  <cols>
    <col min="1" max="1" width="9.42578125" bestFit="1" customWidth="1"/>
    <col min="2" max="2" width="57.5703125" customWidth="1"/>
  </cols>
  <sheetData>
    <row r="1" spans="1:7">
      <c r="A1" s="298" t="s">
        <v>206</v>
      </c>
      <c r="B1" s="299"/>
    </row>
    <row r="2" spans="1:7">
      <c r="A2" s="300" t="s">
        <v>207</v>
      </c>
      <c r="B2" s="301"/>
    </row>
    <row r="3" spans="1:7">
      <c r="A3" s="300" t="s">
        <v>208</v>
      </c>
      <c r="B3" s="301"/>
    </row>
    <row r="4" spans="1:7">
      <c r="A4" s="300" t="s">
        <v>219</v>
      </c>
      <c r="B4" s="301"/>
    </row>
    <row r="5" spans="1:7">
      <c r="A5" s="176" t="s">
        <v>205</v>
      </c>
      <c r="B5" s="176" t="s">
        <v>209</v>
      </c>
    </row>
    <row r="6" spans="1:7">
      <c r="A6" s="172">
        <v>1</v>
      </c>
      <c r="B6" s="172" t="s">
        <v>198</v>
      </c>
    </row>
    <row r="7" spans="1:7">
      <c r="A7" s="172">
        <v>2</v>
      </c>
      <c r="B7" s="172" t="s">
        <v>214</v>
      </c>
    </row>
    <row r="8" spans="1:7">
      <c r="A8" s="172">
        <v>3</v>
      </c>
      <c r="B8" s="172" t="s">
        <v>215</v>
      </c>
    </row>
    <row r="9" spans="1:7">
      <c r="A9" s="172">
        <v>4</v>
      </c>
      <c r="B9" s="172" t="s">
        <v>61</v>
      </c>
    </row>
    <row r="10" spans="1:7">
      <c r="A10" s="172">
        <v>5</v>
      </c>
      <c r="B10" s="175" t="s">
        <v>199</v>
      </c>
      <c r="C10" s="174"/>
      <c r="D10" s="174"/>
      <c r="E10" s="174"/>
      <c r="F10" s="174"/>
      <c r="G10" s="174"/>
    </row>
    <row r="11" spans="1:7">
      <c r="A11" s="172">
        <v>6</v>
      </c>
      <c r="B11" s="175" t="s">
        <v>200</v>
      </c>
    </row>
    <row r="12" spans="1:7">
      <c r="A12" s="172">
        <v>7</v>
      </c>
      <c r="B12" s="175" t="s">
        <v>201</v>
      </c>
    </row>
    <row r="13" spans="1:7">
      <c r="A13" s="172">
        <v>8</v>
      </c>
      <c r="B13" s="175" t="s">
        <v>202</v>
      </c>
    </row>
    <row r="14" spans="1:7">
      <c r="A14" s="172">
        <v>9</v>
      </c>
      <c r="B14" s="175" t="s">
        <v>203</v>
      </c>
    </row>
    <row r="15" spans="1:7">
      <c r="A15" s="172">
        <v>10</v>
      </c>
      <c r="B15" s="175" t="s">
        <v>204</v>
      </c>
    </row>
    <row r="16" spans="1:7">
      <c r="A16" s="173">
        <v>11</v>
      </c>
      <c r="B16" s="172" t="s">
        <v>211</v>
      </c>
    </row>
    <row r="17" spans="1:2">
      <c r="A17" s="173">
        <v>12</v>
      </c>
      <c r="B17" s="172" t="s">
        <v>210</v>
      </c>
    </row>
  </sheetData>
  <mergeCells count="4">
    <mergeCell ref="A1:B1"/>
    <mergeCell ref="A2:B2"/>
    <mergeCell ref="A3:B3"/>
    <mergeCell ref="A4:B4"/>
  </mergeCells>
  <conditionalFormatting sqref="D10">
    <cfRule type="top10" dxfId="80" priority="1" rank="10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02"/>
  <sheetViews>
    <sheetView topLeftCell="A89" workbookViewId="0">
      <selection activeCell="B99" sqref="B99"/>
    </sheetView>
  </sheetViews>
  <sheetFormatPr defaultRowHeight="15"/>
  <cols>
    <col min="2" max="2" width="63.5703125" style="178" customWidth="1"/>
    <col min="3" max="6" width="22.85546875" customWidth="1"/>
  </cols>
  <sheetData>
    <row r="1" spans="1:6">
      <c r="A1" s="332" t="s">
        <v>203</v>
      </c>
      <c r="B1" s="332"/>
      <c r="C1" s="332"/>
      <c r="D1" s="332"/>
      <c r="E1" s="332"/>
      <c r="F1" s="332"/>
    </row>
    <row r="2" spans="1:6">
      <c r="A2" s="335" t="s">
        <v>240</v>
      </c>
      <c r="B2" s="336"/>
      <c r="C2" s="336"/>
      <c r="D2" s="336"/>
      <c r="E2" s="336"/>
      <c r="F2" s="337"/>
    </row>
    <row r="3" spans="1:6">
      <c r="A3" s="221"/>
      <c r="B3" s="245"/>
      <c r="C3" s="219" t="s">
        <v>218</v>
      </c>
      <c r="D3" s="222"/>
      <c r="E3" s="222"/>
      <c r="F3" s="223"/>
    </row>
    <row r="4" spans="1:6" ht="15" customHeight="1">
      <c r="A4" s="175"/>
      <c r="B4" s="177"/>
      <c r="C4" s="328" t="s">
        <v>92</v>
      </c>
      <c r="D4" s="328"/>
      <c r="E4" s="329" t="s">
        <v>241</v>
      </c>
      <c r="F4" s="330" t="s">
        <v>239</v>
      </c>
    </row>
    <row r="5" spans="1:6" ht="30">
      <c r="A5" s="172" t="s">
        <v>100</v>
      </c>
      <c r="B5" s="177" t="s">
        <v>101</v>
      </c>
      <c r="C5" s="177" t="s">
        <v>238</v>
      </c>
      <c r="D5" s="177" t="s">
        <v>219</v>
      </c>
      <c r="E5" s="329"/>
      <c r="F5" s="330"/>
    </row>
    <row r="6" spans="1:6">
      <c r="A6" t="s">
        <v>102</v>
      </c>
      <c r="B6" s="210" t="s">
        <v>263</v>
      </c>
      <c r="C6" s="203">
        <v>9396.3742812500004</v>
      </c>
      <c r="D6" s="75">
        <v>4702.2385957031302</v>
      </c>
      <c r="E6" s="197">
        <f>D6/C6*100-100</f>
        <v>-49.956882783115454</v>
      </c>
      <c r="F6" s="186">
        <f>D6/D$102*100</f>
        <v>2.3989862035263486E-3</v>
      </c>
    </row>
    <row r="7" spans="1:6">
      <c r="A7" t="s">
        <v>103</v>
      </c>
      <c r="B7" s="211" t="s">
        <v>350</v>
      </c>
      <c r="C7" s="196">
        <v>376.47700585937503</v>
      </c>
      <c r="D7" s="75">
        <v>278.93067871093803</v>
      </c>
      <c r="E7" s="197">
        <f t="shared" ref="E7:E70" si="0">D7/C7*100-100</f>
        <v>-25.910301460714805</v>
      </c>
      <c r="F7" s="186">
        <f t="shared" ref="F7:F70" si="1">D7/D$102*100</f>
        <v>1.423047419540229E-4</v>
      </c>
    </row>
    <row r="8" spans="1:6">
      <c r="A8" t="s">
        <v>104</v>
      </c>
      <c r="B8" s="211" t="s">
        <v>327</v>
      </c>
      <c r="C8" s="196">
        <v>355.55238476562499</v>
      </c>
      <c r="D8" s="75">
        <v>1.84597998046875</v>
      </c>
      <c r="E8" s="197">
        <f t="shared" si="0"/>
        <v>-99.480813500467562</v>
      </c>
      <c r="F8" s="186">
        <f t="shared" si="1"/>
        <v>9.4178132712727131E-7</v>
      </c>
    </row>
    <row r="9" spans="1:6" ht="30">
      <c r="A9" t="s">
        <v>105</v>
      </c>
      <c r="B9" s="211" t="s">
        <v>264</v>
      </c>
      <c r="C9" s="196">
        <v>5337.4929202270478</v>
      </c>
      <c r="D9" s="75">
        <v>3158.6222914428718</v>
      </c>
      <c r="E9" s="197">
        <f t="shared" si="0"/>
        <v>-40.821986302353551</v>
      </c>
      <c r="F9" s="186">
        <f t="shared" si="1"/>
        <v>1.6114646556315722E-3</v>
      </c>
    </row>
    <row r="10" spans="1:6">
      <c r="A10" t="s">
        <v>106</v>
      </c>
      <c r="B10" s="211" t="s">
        <v>265</v>
      </c>
      <c r="C10" s="196">
        <v>8385.1087499999994</v>
      </c>
      <c r="D10" s="75">
        <v>8706.654878906249</v>
      </c>
      <c r="E10" s="197">
        <f t="shared" si="0"/>
        <v>3.8347281889009395</v>
      </c>
      <c r="F10" s="186">
        <f t="shared" si="1"/>
        <v>4.4419576991367431E-3</v>
      </c>
    </row>
    <row r="11" spans="1:6" ht="30">
      <c r="A11" t="s">
        <v>107</v>
      </c>
      <c r="B11" s="211" t="s">
        <v>328</v>
      </c>
      <c r="C11" s="196">
        <v>12685.172626953085</v>
      </c>
      <c r="D11" s="75">
        <v>19628.956774169914</v>
      </c>
      <c r="E11" s="197">
        <f t="shared" si="0"/>
        <v>54.739374476172912</v>
      </c>
      <c r="F11" s="186">
        <f t="shared" si="1"/>
        <v>1.0014293305720132E-2</v>
      </c>
    </row>
    <row r="12" spans="1:6">
      <c r="A12" t="s">
        <v>108</v>
      </c>
      <c r="B12" s="211" t="s">
        <v>266</v>
      </c>
      <c r="C12" s="196">
        <v>6514641.1479172986</v>
      </c>
      <c r="D12" s="75">
        <v>1138803.1627271743</v>
      </c>
      <c r="E12" s="197">
        <f t="shared" si="0"/>
        <v>-82.519326285665869</v>
      </c>
      <c r="F12" s="186">
        <f t="shared" si="1"/>
        <v>0.5809941414736205</v>
      </c>
    </row>
    <row r="13" spans="1:6">
      <c r="A13" t="s">
        <v>109</v>
      </c>
      <c r="B13" s="211" t="s">
        <v>267</v>
      </c>
      <c r="C13" s="196">
        <v>5156826.531546629</v>
      </c>
      <c r="D13" s="75">
        <v>6842175.8493956663</v>
      </c>
      <c r="E13" s="197">
        <f t="shared" si="0"/>
        <v>32.681908292609762</v>
      </c>
      <c r="F13" s="186">
        <f t="shared" si="1"/>
        <v>3.490738534578111</v>
      </c>
    </row>
    <row r="14" spans="1:6">
      <c r="A14" t="s">
        <v>110</v>
      </c>
      <c r="B14" s="211" t="s">
        <v>268</v>
      </c>
      <c r="C14" s="196">
        <v>76202.619528320298</v>
      </c>
      <c r="D14" s="75">
        <v>115178.30789471435</v>
      </c>
      <c r="E14" s="197">
        <f t="shared" si="0"/>
        <v>51.14743903509634</v>
      </c>
      <c r="F14" s="186">
        <f t="shared" si="1"/>
        <v>5.8761622993231503E-2</v>
      </c>
    </row>
    <row r="15" spans="1:6">
      <c r="A15" t="s">
        <v>111</v>
      </c>
      <c r="B15" s="211" t="s">
        <v>41</v>
      </c>
      <c r="C15" s="196">
        <v>80917.013716239933</v>
      </c>
      <c r="D15" s="75">
        <v>109277.25545854187</v>
      </c>
      <c r="E15" s="197">
        <f t="shared" si="0"/>
        <v>35.048552139795618</v>
      </c>
      <c r="F15" s="186">
        <f t="shared" si="1"/>
        <v>5.5751026424695094E-2</v>
      </c>
    </row>
    <row r="16" spans="1:6">
      <c r="A16" t="s">
        <v>112</v>
      </c>
      <c r="B16" s="211" t="s">
        <v>269</v>
      </c>
      <c r="C16" s="196">
        <v>102668.84736987305</v>
      </c>
      <c r="D16" s="75">
        <v>209326.49934490968</v>
      </c>
      <c r="E16" s="197">
        <f t="shared" si="0"/>
        <v>103.88511676847173</v>
      </c>
      <c r="F16" s="186">
        <f t="shared" si="1"/>
        <v>0.10679410960128352</v>
      </c>
    </row>
    <row r="17" spans="1:6" ht="30">
      <c r="A17" t="s">
        <v>113</v>
      </c>
      <c r="B17" s="211" t="s">
        <v>270</v>
      </c>
      <c r="C17" s="196">
        <v>91046.805763198834</v>
      </c>
      <c r="D17" s="75">
        <v>159117.13713540632</v>
      </c>
      <c r="E17" s="197">
        <f t="shared" si="0"/>
        <v>74.764107100308109</v>
      </c>
      <c r="F17" s="186">
        <f t="shared" si="1"/>
        <v>8.1178317297906241E-2</v>
      </c>
    </row>
    <row r="18" spans="1:6">
      <c r="A18" t="s">
        <v>114</v>
      </c>
      <c r="B18" s="211" t="s">
        <v>271</v>
      </c>
      <c r="C18" s="196">
        <v>1833.5024649353027</v>
      </c>
      <c r="D18" s="75">
        <v>31430.374066650387</v>
      </c>
      <c r="E18" s="197">
        <f t="shared" si="0"/>
        <v>1614.2258964871064</v>
      </c>
      <c r="F18" s="186">
        <f t="shared" si="1"/>
        <v>1.603513565357307E-2</v>
      </c>
    </row>
    <row r="19" spans="1:6" ht="30">
      <c r="A19" t="s">
        <v>115</v>
      </c>
      <c r="B19" s="211" t="s">
        <v>272</v>
      </c>
      <c r="C19" s="196">
        <v>0</v>
      </c>
      <c r="D19" s="75">
        <v>125.95855810546875</v>
      </c>
      <c r="E19" s="197" t="s">
        <v>216</v>
      </c>
      <c r="F19" s="186">
        <f t="shared" si="1"/>
        <v>6.4261486728303143E-5</v>
      </c>
    </row>
    <row r="20" spans="1:6" ht="30">
      <c r="A20" t="s">
        <v>116</v>
      </c>
      <c r="B20" s="211" t="s">
        <v>273</v>
      </c>
      <c r="C20" s="196">
        <v>8856.4168904418912</v>
      </c>
      <c r="D20" s="75">
        <v>440016.74019604491</v>
      </c>
      <c r="E20" s="205">
        <f t="shared" si="0"/>
        <v>4868.3381624788244</v>
      </c>
      <c r="F20" s="186">
        <f t="shared" si="1"/>
        <v>0.22448756428811231</v>
      </c>
    </row>
    <row r="21" spans="1:6" ht="30">
      <c r="A21" t="s">
        <v>117</v>
      </c>
      <c r="B21" s="211" t="s">
        <v>329</v>
      </c>
      <c r="C21" s="196">
        <v>4092.3304962158199</v>
      </c>
      <c r="D21" s="75">
        <v>27681.810411743172</v>
      </c>
      <c r="E21" s="197">
        <f t="shared" si="0"/>
        <v>576.43144749282976</v>
      </c>
      <c r="F21" s="186">
        <f t="shared" si="1"/>
        <v>1.4122694949398631E-2</v>
      </c>
    </row>
    <row r="22" spans="1:6">
      <c r="A22" t="s">
        <v>118</v>
      </c>
      <c r="B22" s="211" t="s">
        <v>274</v>
      </c>
      <c r="C22" s="196">
        <v>84110.145875854447</v>
      </c>
      <c r="D22" s="75">
        <v>98155.708076049763</v>
      </c>
      <c r="E22" s="197">
        <f t="shared" si="0"/>
        <v>16.699010629379245</v>
      </c>
      <c r="F22" s="186">
        <f t="shared" si="1"/>
        <v>5.0077039835234587E-2</v>
      </c>
    </row>
    <row r="23" spans="1:6">
      <c r="A23" t="s">
        <v>119</v>
      </c>
      <c r="B23" s="211" t="s">
        <v>330</v>
      </c>
      <c r="C23" s="196">
        <v>160048.63803643759</v>
      </c>
      <c r="D23" s="75">
        <v>104419.91968896489</v>
      </c>
      <c r="E23" s="197">
        <f t="shared" si="0"/>
        <v>-34.757383149244887</v>
      </c>
      <c r="F23" s="186">
        <f t="shared" si="1"/>
        <v>5.3272912807117628E-2</v>
      </c>
    </row>
    <row r="24" spans="1:6">
      <c r="A24" t="s">
        <v>120</v>
      </c>
      <c r="B24" s="211" t="s">
        <v>275</v>
      </c>
      <c r="C24" s="196">
        <v>70692.15297547917</v>
      </c>
      <c r="D24" s="75">
        <v>67497.45099945071</v>
      </c>
      <c r="E24" s="197">
        <f t="shared" si="0"/>
        <v>-4.5191748186486791</v>
      </c>
      <c r="F24" s="186">
        <f t="shared" si="1"/>
        <v>3.4435822518415864E-2</v>
      </c>
    </row>
    <row r="25" spans="1:6">
      <c r="A25" t="s">
        <v>121</v>
      </c>
      <c r="B25" s="211" t="s">
        <v>276</v>
      </c>
      <c r="C25" s="196">
        <v>400095.87194407656</v>
      </c>
      <c r="D25" s="75">
        <v>344320.58965609752</v>
      </c>
      <c r="E25" s="197">
        <f t="shared" si="0"/>
        <v>-13.940479319860373</v>
      </c>
      <c r="F25" s="186">
        <f t="shared" si="1"/>
        <v>0.17566534053160263</v>
      </c>
    </row>
    <row r="26" spans="1:6">
      <c r="A26" t="s">
        <v>122</v>
      </c>
      <c r="B26" s="211" t="s">
        <v>277</v>
      </c>
      <c r="C26" s="196">
        <v>639236.32907167054</v>
      </c>
      <c r="D26" s="75">
        <v>500314.35779772943</v>
      </c>
      <c r="E26" s="197">
        <f t="shared" si="0"/>
        <v>-21.732489997195586</v>
      </c>
      <c r="F26" s="186">
        <f t="shared" si="1"/>
        <v>0.25525017868716293</v>
      </c>
    </row>
    <row r="27" spans="1:6">
      <c r="A27" t="s">
        <v>123</v>
      </c>
      <c r="B27" s="211" t="s">
        <v>278</v>
      </c>
      <c r="C27" s="196">
        <v>11522.714953857418</v>
      </c>
      <c r="D27" s="75">
        <v>13518.984689086912</v>
      </c>
      <c r="E27" s="197">
        <f t="shared" si="0"/>
        <v>17.324647387560432</v>
      </c>
      <c r="F27" s="186">
        <f t="shared" si="1"/>
        <v>6.8971101943741077E-3</v>
      </c>
    </row>
    <row r="28" spans="1:6" ht="30">
      <c r="A28" t="s">
        <v>124</v>
      </c>
      <c r="B28" s="211" t="s">
        <v>279</v>
      </c>
      <c r="C28" s="196">
        <v>330272.27368969738</v>
      </c>
      <c r="D28" s="75">
        <v>396259.93766815198</v>
      </c>
      <c r="E28" s="197">
        <f t="shared" si="0"/>
        <v>19.979777061289866</v>
      </c>
      <c r="F28" s="186">
        <f t="shared" si="1"/>
        <v>0.20216373629887235</v>
      </c>
    </row>
    <row r="29" spans="1:6">
      <c r="A29" t="s">
        <v>125</v>
      </c>
      <c r="B29" s="211" t="s">
        <v>331</v>
      </c>
      <c r="C29" s="196">
        <v>85.92</v>
      </c>
      <c r="D29" s="75">
        <v>1049.8343415527299</v>
      </c>
      <c r="E29" s="197">
        <f t="shared" si="0"/>
        <v>1121.8742336507564</v>
      </c>
      <c r="F29" s="186">
        <f t="shared" si="1"/>
        <v>5.35604063918532E-4</v>
      </c>
    </row>
    <row r="30" spans="1:6">
      <c r="A30" t="s">
        <v>126</v>
      </c>
      <c r="B30" s="211" t="s">
        <v>280</v>
      </c>
      <c r="C30" s="196">
        <v>26064.568662872305</v>
      </c>
      <c r="D30" s="75">
        <v>24861.539060333256</v>
      </c>
      <c r="E30" s="197">
        <f t="shared" si="0"/>
        <v>-4.6155745682939511</v>
      </c>
      <c r="F30" s="186">
        <f t="shared" si="1"/>
        <v>1.2683850040844749E-2</v>
      </c>
    </row>
    <row r="31" spans="1:6">
      <c r="A31" t="s">
        <v>127</v>
      </c>
      <c r="B31" s="211" t="s">
        <v>281</v>
      </c>
      <c r="C31" s="196">
        <v>0.278929992675781</v>
      </c>
      <c r="D31" s="75">
        <v>0</v>
      </c>
      <c r="E31" s="197">
        <f t="shared" si="0"/>
        <v>-100</v>
      </c>
      <c r="F31" s="186">
        <f t="shared" si="1"/>
        <v>0</v>
      </c>
    </row>
    <row r="32" spans="1:6" ht="30">
      <c r="A32" t="s">
        <v>128</v>
      </c>
      <c r="B32" s="211" t="s">
        <v>282</v>
      </c>
      <c r="C32" s="196">
        <v>30864.458491745954</v>
      </c>
      <c r="D32" s="75">
        <v>39064.548156433106</v>
      </c>
      <c r="E32" s="197">
        <f t="shared" si="0"/>
        <v>26.568065877067284</v>
      </c>
      <c r="F32" s="186">
        <f t="shared" si="1"/>
        <v>1.9929935533239428E-2</v>
      </c>
    </row>
    <row r="33" spans="1:6" ht="45">
      <c r="A33" t="s">
        <v>129</v>
      </c>
      <c r="B33" s="211" t="s">
        <v>332</v>
      </c>
      <c r="C33" s="196">
        <v>194064.3470986833</v>
      </c>
      <c r="D33" s="75">
        <v>268620.87130235287</v>
      </c>
      <c r="E33" s="197">
        <f t="shared" si="0"/>
        <v>38.41845517649719</v>
      </c>
      <c r="F33" s="186">
        <f t="shared" si="1"/>
        <v>0.13704488853935132</v>
      </c>
    </row>
    <row r="34" spans="1:6">
      <c r="A34" t="s">
        <v>130</v>
      </c>
      <c r="B34" s="211" t="s">
        <v>283</v>
      </c>
      <c r="C34" s="196">
        <v>2259423.9910538225</v>
      </c>
      <c r="D34" s="75">
        <v>2184425.2367613837</v>
      </c>
      <c r="E34" s="197">
        <f t="shared" si="0"/>
        <v>-3.3193749641234263</v>
      </c>
      <c r="F34" s="186">
        <f t="shared" si="1"/>
        <v>1.1144491924365516</v>
      </c>
    </row>
    <row r="35" spans="1:6">
      <c r="A35" t="s">
        <v>131</v>
      </c>
      <c r="B35" s="211" t="s">
        <v>43</v>
      </c>
      <c r="C35" s="196">
        <v>886923.58216523717</v>
      </c>
      <c r="D35" s="75">
        <v>188377.11864559175</v>
      </c>
      <c r="E35" s="197">
        <f t="shared" si="0"/>
        <v>-78.760614506865551</v>
      </c>
      <c r="F35" s="186">
        <f t="shared" si="1"/>
        <v>9.610616294625636E-2</v>
      </c>
    </row>
    <row r="36" spans="1:6">
      <c r="A36" t="s">
        <v>132</v>
      </c>
      <c r="B36" s="211" t="s">
        <v>47</v>
      </c>
      <c r="C36" s="196">
        <v>4646320.8239737237</v>
      </c>
      <c r="D36" s="75">
        <v>27351175.426581055</v>
      </c>
      <c r="E36" s="197">
        <f t="shared" si="0"/>
        <v>488.66308338969179</v>
      </c>
      <c r="F36" s="186">
        <f t="shared" si="1"/>
        <v>13.954011725086731</v>
      </c>
    </row>
    <row r="37" spans="1:6" ht="45">
      <c r="A37" t="s">
        <v>133</v>
      </c>
      <c r="B37" s="211" t="s">
        <v>284</v>
      </c>
      <c r="C37" s="196">
        <v>488080.60729641689</v>
      </c>
      <c r="D37" s="75">
        <v>598441.6897420187</v>
      </c>
      <c r="E37" s="197">
        <f t="shared" si="0"/>
        <v>22.611241011380372</v>
      </c>
      <c r="F37" s="186">
        <f t="shared" si="1"/>
        <v>0.30531274159886052</v>
      </c>
    </row>
    <row r="38" spans="1:6" ht="30">
      <c r="A38" t="s">
        <v>134</v>
      </c>
      <c r="B38" s="211" t="s">
        <v>285</v>
      </c>
      <c r="C38" s="196">
        <v>1139303.7514345706</v>
      </c>
      <c r="D38" s="75">
        <v>1423204.9156838811</v>
      </c>
      <c r="E38" s="197">
        <f t="shared" si="0"/>
        <v>24.918829933793532</v>
      </c>
      <c r="F38" s="186">
        <f t="shared" si="1"/>
        <v>0.72609011389520428</v>
      </c>
    </row>
    <row r="39" spans="1:6" ht="60">
      <c r="A39" t="s">
        <v>135</v>
      </c>
      <c r="B39" s="211" t="s">
        <v>333</v>
      </c>
      <c r="C39" s="196">
        <v>176440.80742767433</v>
      </c>
      <c r="D39" s="75">
        <v>211982.91146325687</v>
      </c>
      <c r="E39" s="197">
        <f t="shared" si="0"/>
        <v>20.143925066853811</v>
      </c>
      <c r="F39" s="186">
        <f t="shared" si="1"/>
        <v>0.1081493568719385</v>
      </c>
    </row>
    <row r="40" spans="1:6">
      <c r="A40" t="s">
        <v>136</v>
      </c>
      <c r="B40" s="211" t="s">
        <v>286</v>
      </c>
      <c r="C40" s="196">
        <v>165733.21637221234</v>
      </c>
      <c r="D40" s="75">
        <v>178686.93953961748</v>
      </c>
      <c r="E40" s="197">
        <f t="shared" si="0"/>
        <v>7.8160090360600947</v>
      </c>
      <c r="F40" s="186">
        <f t="shared" si="1"/>
        <v>9.1162431250851939E-2</v>
      </c>
    </row>
    <row r="41" spans="1:6" ht="30">
      <c r="A41" t="s">
        <v>137</v>
      </c>
      <c r="B41" s="211" t="s">
        <v>334</v>
      </c>
      <c r="C41" s="196">
        <v>37414.577007553096</v>
      </c>
      <c r="D41" s="75">
        <v>19302.349416259767</v>
      </c>
      <c r="E41" s="197">
        <f t="shared" si="0"/>
        <v>-48.409547935386009</v>
      </c>
      <c r="F41" s="186">
        <f t="shared" si="1"/>
        <v>9.8476648946665933E-3</v>
      </c>
    </row>
    <row r="42" spans="1:6">
      <c r="A42" t="s">
        <v>138</v>
      </c>
      <c r="B42" s="211" t="s">
        <v>287</v>
      </c>
      <c r="C42" s="196">
        <v>290941.11469107016</v>
      </c>
      <c r="D42" s="75">
        <v>186921.68045132447</v>
      </c>
      <c r="E42" s="197">
        <f t="shared" si="0"/>
        <v>-35.75274479517843</v>
      </c>
      <c r="F42" s="186">
        <f t="shared" si="1"/>
        <v>9.5363628071202799E-2</v>
      </c>
    </row>
    <row r="43" spans="1:6">
      <c r="A43" t="s">
        <v>139</v>
      </c>
      <c r="B43" s="211" t="s">
        <v>288</v>
      </c>
      <c r="C43" s="196">
        <v>1124647.1421256464</v>
      </c>
      <c r="D43" s="75">
        <v>1236310.4607420913</v>
      </c>
      <c r="E43" s="197">
        <f t="shared" si="0"/>
        <v>9.9287424858782742</v>
      </c>
      <c r="F43" s="186">
        <f t="shared" si="1"/>
        <v>0.63074037572355213</v>
      </c>
    </row>
    <row r="44" spans="1:6">
      <c r="A44" t="s">
        <v>140</v>
      </c>
      <c r="B44" s="211" t="s">
        <v>289</v>
      </c>
      <c r="C44" s="196">
        <v>4674502.8802937493</v>
      </c>
      <c r="D44" s="75">
        <v>5716872.100888689</v>
      </c>
      <c r="E44" s="197">
        <f t="shared" si="0"/>
        <v>22.299039005607298</v>
      </c>
      <c r="F44" s="186">
        <f t="shared" si="1"/>
        <v>2.9166315188448846</v>
      </c>
    </row>
    <row r="45" spans="1:6">
      <c r="A45" t="s">
        <v>141</v>
      </c>
      <c r="B45" s="211" t="s">
        <v>54</v>
      </c>
      <c r="C45" s="196">
        <v>764325.8839264008</v>
      </c>
      <c r="D45" s="75">
        <v>934571.37216048327</v>
      </c>
      <c r="E45" s="197">
        <f t="shared" si="0"/>
        <v>22.273939927236057</v>
      </c>
      <c r="F45" s="186">
        <f t="shared" si="1"/>
        <v>0.47679924835639609</v>
      </c>
    </row>
    <row r="46" spans="1:6">
      <c r="A46" t="s">
        <v>142</v>
      </c>
      <c r="B46" s="211" t="s">
        <v>290</v>
      </c>
      <c r="C46" s="196">
        <v>16.3384098052979</v>
      </c>
      <c r="D46" s="75">
        <v>611.62844337463332</v>
      </c>
      <c r="E46" s="197">
        <f t="shared" si="0"/>
        <v>3643.5004425969682</v>
      </c>
      <c r="F46" s="186">
        <f t="shared" si="1"/>
        <v>3.1204035428590094E-4</v>
      </c>
    </row>
    <row r="47" spans="1:6" ht="30">
      <c r="A47" t="s">
        <v>143</v>
      </c>
      <c r="B47" s="211" t="s">
        <v>291</v>
      </c>
      <c r="C47" s="196">
        <v>1044391.1407449099</v>
      </c>
      <c r="D47" s="75">
        <v>984403.42249887064</v>
      </c>
      <c r="E47" s="197">
        <f t="shared" si="0"/>
        <v>-5.7437980758102896</v>
      </c>
      <c r="F47" s="186">
        <f t="shared" si="1"/>
        <v>0.50222254384047949</v>
      </c>
    </row>
    <row r="48" spans="1:6">
      <c r="A48" t="s">
        <v>144</v>
      </c>
      <c r="B48" s="211" t="s">
        <v>351</v>
      </c>
      <c r="C48" s="196">
        <v>143.31613743209837</v>
      </c>
      <c r="D48" s="75">
        <v>29.6877294158936</v>
      </c>
      <c r="E48" s="197">
        <f t="shared" si="0"/>
        <v>-79.285145449890933</v>
      </c>
      <c r="F48" s="186">
        <f t="shared" si="1"/>
        <v>1.514607390357282E-5</v>
      </c>
    </row>
    <row r="49" spans="1:6">
      <c r="A49" t="s">
        <v>145</v>
      </c>
      <c r="B49" s="211" t="s">
        <v>292</v>
      </c>
      <c r="C49" s="196">
        <v>437719.39397741173</v>
      </c>
      <c r="D49" s="75">
        <v>478576.64383281471</v>
      </c>
      <c r="E49" s="197">
        <f t="shared" si="0"/>
        <v>9.3341191680237614</v>
      </c>
      <c r="F49" s="186">
        <f t="shared" si="1"/>
        <v>0.24416004048241824</v>
      </c>
    </row>
    <row r="50" spans="1:6">
      <c r="A50" t="s">
        <v>146</v>
      </c>
      <c r="B50" s="211" t="s">
        <v>335</v>
      </c>
      <c r="C50" s="196">
        <v>1.4732500000000004</v>
      </c>
      <c r="D50" s="75">
        <v>67.179111328125003</v>
      </c>
      <c r="E50" s="197">
        <f t="shared" si="0"/>
        <v>4459.9261040641431</v>
      </c>
      <c r="F50" s="186">
        <f t="shared" si="1"/>
        <v>3.4273412112392791E-5</v>
      </c>
    </row>
    <row r="51" spans="1:6" ht="30">
      <c r="A51" t="s">
        <v>147</v>
      </c>
      <c r="B51" s="211" t="s">
        <v>293</v>
      </c>
      <c r="C51" s="196">
        <v>630.72914801025433</v>
      </c>
      <c r="D51" s="75">
        <v>550.59847262573282</v>
      </c>
      <c r="E51" s="197">
        <f t="shared" si="0"/>
        <v>-12.704450973497543</v>
      </c>
      <c r="F51" s="186">
        <f t="shared" si="1"/>
        <v>2.8090410825150846E-4</v>
      </c>
    </row>
    <row r="52" spans="1:6" ht="30">
      <c r="A52" t="s">
        <v>148</v>
      </c>
      <c r="B52" s="211" t="s">
        <v>336</v>
      </c>
      <c r="C52" s="196">
        <v>5659.2036081237793</v>
      </c>
      <c r="D52" s="75">
        <v>12429.780557495116</v>
      </c>
      <c r="E52" s="197">
        <f t="shared" si="0"/>
        <v>119.63833461747484</v>
      </c>
      <c r="F52" s="186">
        <f t="shared" si="1"/>
        <v>6.3414204667409024E-3</v>
      </c>
    </row>
    <row r="53" spans="1:6">
      <c r="A53" t="s">
        <v>149</v>
      </c>
      <c r="B53" s="211" t="s">
        <v>294</v>
      </c>
      <c r="C53" s="196">
        <v>853422.25697159639</v>
      </c>
      <c r="D53" s="75">
        <v>990058.49491999648</v>
      </c>
      <c r="E53" s="197">
        <f t="shared" si="0"/>
        <v>16.010390733569494</v>
      </c>
      <c r="F53" s="186">
        <f t="shared" si="1"/>
        <v>0.50510764642345352</v>
      </c>
    </row>
    <row r="54" spans="1:6" ht="30">
      <c r="A54" t="s">
        <v>150</v>
      </c>
      <c r="B54" s="211" t="s">
        <v>295</v>
      </c>
      <c r="C54" s="196">
        <v>52227.616251807849</v>
      </c>
      <c r="D54" s="75">
        <v>62429.769191377018</v>
      </c>
      <c r="E54" s="197">
        <f t="shared" si="0"/>
        <v>19.534019876344686</v>
      </c>
      <c r="F54" s="186">
        <f t="shared" si="1"/>
        <v>3.185039464316098E-2</v>
      </c>
    </row>
    <row r="55" spans="1:6">
      <c r="A55" t="s">
        <v>151</v>
      </c>
      <c r="B55" s="211" t="s">
        <v>337</v>
      </c>
      <c r="C55" s="196">
        <v>331530.19810412603</v>
      </c>
      <c r="D55" s="75">
        <v>313933.47345733253</v>
      </c>
      <c r="E55" s="197">
        <f t="shared" si="0"/>
        <v>-5.3077290537698758</v>
      </c>
      <c r="F55" s="186">
        <f t="shared" si="1"/>
        <v>0.16016245375924631</v>
      </c>
    </row>
    <row r="56" spans="1:6">
      <c r="A56" t="s">
        <v>152</v>
      </c>
      <c r="B56" s="211" t="s">
        <v>296</v>
      </c>
      <c r="C56" s="196">
        <v>1883459.030600945</v>
      </c>
      <c r="D56" s="75">
        <v>1798563.6924134362</v>
      </c>
      <c r="E56" s="197">
        <f t="shared" si="0"/>
        <v>-4.5074162383251632</v>
      </c>
      <c r="F56" s="186">
        <f t="shared" si="1"/>
        <v>0.91759050427726241</v>
      </c>
    </row>
    <row r="57" spans="1:6">
      <c r="A57" t="s">
        <v>153</v>
      </c>
      <c r="B57" s="211" t="s">
        <v>297</v>
      </c>
      <c r="C57" s="196">
        <v>1117928.2299620498</v>
      </c>
      <c r="D57" s="75">
        <v>998456.16714622581</v>
      </c>
      <c r="E57" s="197">
        <f t="shared" si="0"/>
        <v>-10.686917068001733</v>
      </c>
      <c r="F57" s="186">
        <f t="shared" si="1"/>
        <v>0.50939196747659399</v>
      </c>
    </row>
    <row r="58" spans="1:6">
      <c r="A58" t="s">
        <v>154</v>
      </c>
      <c r="B58" s="211" t="s">
        <v>298</v>
      </c>
      <c r="C58" s="196">
        <v>20350.291915756225</v>
      </c>
      <c r="D58" s="75">
        <v>16157.961466461182</v>
      </c>
      <c r="E58" s="197">
        <f t="shared" si="0"/>
        <v>-20.60083691501805</v>
      </c>
      <c r="F58" s="186">
        <f t="shared" si="1"/>
        <v>8.2434623097543003E-3</v>
      </c>
    </row>
    <row r="59" spans="1:6" ht="30">
      <c r="A59" t="s">
        <v>155</v>
      </c>
      <c r="B59" s="211" t="s">
        <v>299</v>
      </c>
      <c r="C59" s="196">
        <v>665261.18831185915</v>
      </c>
      <c r="D59" s="75">
        <v>765214.71878696384</v>
      </c>
      <c r="E59" s="197">
        <f t="shared" si="0"/>
        <v>15.024704917589276</v>
      </c>
      <c r="F59" s="186">
        <f t="shared" si="1"/>
        <v>0.39039693876501841</v>
      </c>
    </row>
    <row r="60" spans="1:6">
      <c r="A60" t="s">
        <v>156</v>
      </c>
      <c r="B60" s="211" t="s">
        <v>300</v>
      </c>
      <c r="C60" s="196">
        <v>2636544.1839982583</v>
      </c>
      <c r="D60" s="75">
        <v>2792857.7491673762</v>
      </c>
      <c r="E60" s="197">
        <f t="shared" si="0"/>
        <v>5.9287292099187141</v>
      </c>
      <c r="F60" s="186">
        <f t="shared" si="1"/>
        <v>1.4248590479408301</v>
      </c>
    </row>
    <row r="61" spans="1:6" ht="30">
      <c r="A61" t="s">
        <v>157</v>
      </c>
      <c r="B61" s="211" t="s">
        <v>301</v>
      </c>
      <c r="C61" s="196">
        <v>206883.59089373628</v>
      </c>
      <c r="D61" s="75">
        <v>277637.33984262845</v>
      </c>
      <c r="E61" s="197">
        <f t="shared" si="0"/>
        <v>34.199787737266291</v>
      </c>
      <c r="F61" s="186">
        <f t="shared" si="1"/>
        <v>0.14164490684816625</v>
      </c>
    </row>
    <row r="62" spans="1:6">
      <c r="A62" t="s">
        <v>158</v>
      </c>
      <c r="B62" s="211" t="s">
        <v>302</v>
      </c>
      <c r="C62" s="196">
        <v>135395.71645742797</v>
      </c>
      <c r="D62" s="75">
        <v>151435.13533862121</v>
      </c>
      <c r="E62" s="197">
        <f t="shared" si="0"/>
        <v>11.846326679202178</v>
      </c>
      <c r="F62" s="186">
        <f t="shared" si="1"/>
        <v>7.7259116697836236E-2</v>
      </c>
    </row>
    <row r="63" spans="1:6" ht="30">
      <c r="A63" t="s">
        <v>159</v>
      </c>
      <c r="B63" s="211" t="s">
        <v>338</v>
      </c>
      <c r="C63" s="196">
        <v>539477.787987013</v>
      </c>
      <c r="D63" s="75">
        <v>465224.19734840613</v>
      </c>
      <c r="E63" s="197">
        <f t="shared" si="0"/>
        <v>-13.763975513370795</v>
      </c>
      <c r="F63" s="186">
        <f t="shared" si="1"/>
        <v>0.23734789468260897</v>
      </c>
    </row>
    <row r="64" spans="1:6" ht="30">
      <c r="A64" t="s">
        <v>160</v>
      </c>
      <c r="B64" s="211" t="s">
        <v>339</v>
      </c>
      <c r="C64" s="196">
        <v>903863.70903897285</v>
      </c>
      <c r="D64" s="75">
        <v>1255186.0965188066</v>
      </c>
      <c r="E64" s="197">
        <f t="shared" si="0"/>
        <v>38.868956012558016</v>
      </c>
      <c r="F64" s="186">
        <f t="shared" si="1"/>
        <v>0.64037034002449333</v>
      </c>
    </row>
    <row r="65" spans="1:6">
      <c r="A65" t="s">
        <v>161</v>
      </c>
      <c r="B65" s="211" t="s">
        <v>340</v>
      </c>
      <c r="C65" s="196">
        <v>4974587.2313393252</v>
      </c>
      <c r="D65" s="75">
        <v>6256871.5745480414</v>
      </c>
      <c r="E65" s="197">
        <f t="shared" si="0"/>
        <v>25.776698318414688</v>
      </c>
      <c r="F65" s="186">
        <f t="shared" si="1"/>
        <v>3.1921282340485857</v>
      </c>
    </row>
    <row r="66" spans="1:6">
      <c r="A66" t="s">
        <v>162</v>
      </c>
      <c r="B66" s="211" t="s">
        <v>303</v>
      </c>
      <c r="C66" s="196">
        <v>5959923.3446023175</v>
      </c>
      <c r="D66" s="75">
        <v>6197467.5910152551</v>
      </c>
      <c r="E66" s="197">
        <f t="shared" si="0"/>
        <v>3.9856929809017174</v>
      </c>
      <c r="F66" s="186">
        <f t="shared" si="1"/>
        <v>3.1618215335209081</v>
      </c>
    </row>
    <row r="67" spans="1:6">
      <c r="A67" t="s">
        <v>163</v>
      </c>
      <c r="B67" s="211" t="s">
        <v>304</v>
      </c>
      <c r="C67" s="196">
        <v>10868413.69557924</v>
      </c>
      <c r="D67" s="75">
        <v>9588416.3525393493</v>
      </c>
      <c r="E67" s="197">
        <f t="shared" si="0"/>
        <v>-11.777223235075539</v>
      </c>
      <c r="F67" s="186">
        <f t="shared" si="1"/>
        <v>4.891814414612611</v>
      </c>
    </row>
    <row r="68" spans="1:6" ht="30">
      <c r="A68" t="s">
        <v>164</v>
      </c>
      <c r="B68" s="211" t="s">
        <v>305</v>
      </c>
      <c r="C68" s="196">
        <v>684277.93151820521</v>
      </c>
      <c r="D68" s="75">
        <v>611249.95864748186</v>
      </c>
      <c r="E68" s="197">
        <f t="shared" si="0"/>
        <v>-10.672267730262234</v>
      </c>
      <c r="F68" s="186">
        <f t="shared" si="1"/>
        <v>0.31184725909938454</v>
      </c>
    </row>
    <row r="69" spans="1:6">
      <c r="A69" t="s">
        <v>165</v>
      </c>
      <c r="B69" s="211" t="s">
        <v>306</v>
      </c>
      <c r="C69" s="196">
        <v>4598455.1564876223</v>
      </c>
      <c r="D69" s="75">
        <v>3857559.2057025549</v>
      </c>
      <c r="E69" s="197">
        <f t="shared" si="0"/>
        <v>-16.111844642864284</v>
      </c>
      <c r="F69" s="186">
        <f t="shared" si="1"/>
        <v>1.9680480106268823</v>
      </c>
    </row>
    <row r="70" spans="1:6">
      <c r="A70" t="s">
        <v>166</v>
      </c>
      <c r="B70" s="211" t="s">
        <v>307</v>
      </c>
      <c r="C70" s="196">
        <v>427178.04206240986</v>
      </c>
      <c r="D70" s="75">
        <v>492089.19116544729</v>
      </c>
      <c r="E70" s="197">
        <f t="shared" si="0"/>
        <v>15.195338409635312</v>
      </c>
      <c r="F70" s="186">
        <f t="shared" si="1"/>
        <v>0.25105386646885458</v>
      </c>
    </row>
    <row r="71" spans="1:6" ht="30">
      <c r="A71" t="s">
        <v>167</v>
      </c>
      <c r="B71" s="211" t="s">
        <v>341</v>
      </c>
      <c r="C71" s="196">
        <v>68366.356019825675</v>
      </c>
      <c r="D71" s="75">
        <v>49025.410018164039</v>
      </c>
      <c r="E71" s="197">
        <f t="shared" ref="E71:E102" si="2">D71/C71*100-100</f>
        <v>-28.290151951426111</v>
      </c>
      <c r="F71" s="186">
        <f t="shared" ref="F71:F102" si="3">D71/D$102*100</f>
        <v>2.5011764048568325E-2</v>
      </c>
    </row>
    <row r="72" spans="1:6" ht="30">
      <c r="A72" t="s">
        <v>168</v>
      </c>
      <c r="B72" s="211" t="s">
        <v>308</v>
      </c>
      <c r="C72" s="196">
        <v>80258.816894819262</v>
      </c>
      <c r="D72" s="75">
        <v>17278.78917333985</v>
      </c>
      <c r="E72" s="197">
        <f t="shared" si="2"/>
        <v>-78.471163864795017</v>
      </c>
      <c r="F72" s="186">
        <f t="shared" si="3"/>
        <v>8.8152857403622342E-3</v>
      </c>
    </row>
    <row r="73" spans="1:6" ht="30">
      <c r="A73" t="s">
        <v>169</v>
      </c>
      <c r="B73" s="211" t="s">
        <v>309</v>
      </c>
      <c r="C73" s="196">
        <v>477379.99392247986</v>
      </c>
      <c r="D73" s="75">
        <v>493220.91065198835</v>
      </c>
      <c r="E73" s="197">
        <f t="shared" si="2"/>
        <v>3.3183034335705344</v>
      </c>
      <c r="F73" s="186">
        <f t="shared" si="3"/>
        <v>0.2516312466632486</v>
      </c>
    </row>
    <row r="74" spans="1:6">
      <c r="A74" t="s">
        <v>170</v>
      </c>
      <c r="B74" s="211" t="s">
        <v>310</v>
      </c>
      <c r="C74" s="196">
        <v>669700.28889274457</v>
      </c>
      <c r="D74" s="75">
        <v>819264.9818181647</v>
      </c>
      <c r="E74" s="197">
        <f t="shared" si="2"/>
        <v>22.333078752691634</v>
      </c>
      <c r="F74" s="186">
        <f t="shared" si="3"/>
        <v>0.41797228031134248</v>
      </c>
    </row>
    <row r="75" spans="1:6">
      <c r="A75" t="s">
        <v>171</v>
      </c>
      <c r="B75" s="211" t="s">
        <v>311</v>
      </c>
      <c r="C75" s="196">
        <v>771941.54272839043</v>
      </c>
      <c r="D75" s="75">
        <v>909099.54636619799</v>
      </c>
      <c r="E75" s="197">
        <f t="shared" si="2"/>
        <v>17.767926202420597</v>
      </c>
      <c r="F75" s="186">
        <f t="shared" si="3"/>
        <v>0.46380404247404133</v>
      </c>
    </row>
    <row r="76" spans="1:6" ht="45">
      <c r="A76" t="s">
        <v>172</v>
      </c>
      <c r="B76" s="211" t="s">
        <v>312</v>
      </c>
      <c r="C76" s="196">
        <v>786518.53697352973</v>
      </c>
      <c r="D76" s="75">
        <v>944477.28678651457</v>
      </c>
      <c r="E76" s="197">
        <f t="shared" si="2"/>
        <v>20.083283786393565</v>
      </c>
      <c r="F76" s="186">
        <f t="shared" si="3"/>
        <v>0.48185304391302197</v>
      </c>
    </row>
    <row r="77" spans="1:6">
      <c r="A77" t="s">
        <v>173</v>
      </c>
      <c r="B77" s="211" t="s">
        <v>313</v>
      </c>
      <c r="C77" s="196">
        <v>7685689.7930175858</v>
      </c>
      <c r="D77" s="75">
        <v>11804159.934797756</v>
      </c>
      <c r="E77" s="197">
        <f t="shared" si="2"/>
        <v>53.586213504502638</v>
      </c>
      <c r="F77" s="186">
        <f t="shared" si="3"/>
        <v>6.0222415880119504</v>
      </c>
    </row>
    <row r="78" spans="1:6">
      <c r="A78" t="s">
        <v>174</v>
      </c>
      <c r="B78" s="211" t="s">
        <v>314</v>
      </c>
      <c r="C78" s="196">
        <v>3164295.2808770891</v>
      </c>
      <c r="D78" s="75">
        <v>3134870.9115047678</v>
      </c>
      <c r="E78" s="197">
        <f t="shared" si="2"/>
        <v>-0.92988696567424256</v>
      </c>
      <c r="F78" s="186">
        <f t="shared" si="3"/>
        <v>1.5993471861270914</v>
      </c>
    </row>
    <row r="79" spans="1:6">
      <c r="A79" t="s">
        <v>175</v>
      </c>
      <c r="B79" s="211" t="s">
        <v>32</v>
      </c>
      <c r="C79" s="196">
        <v>11368.550491065866</v>
      </c>
      <c r="D79" s="75">
        <v>61293.627865400449</v>
      </c>
      <c r="E79" s="197">
        <f t="shared" si="2"/>
        <v>439.15077312247422</v>
      </c>
      <c r="F79" s="186">
        <f t="shared" si="3"/>
        <v>3.1270758516494725E-2</v>
      </c>
    </row>
    <row r="80" spans="1:6">
      <c r="A80" t="s">
        <v>176</v>
      </c>
      <c r="B80" s="211" t="s">
        <v>342</v>
      </c>
      <c r="C80" s="196">
        <v>671.63112076568598</v>
      </c>
      <c r="D80" s="75">
        <v>972.49961203002931</v>
      </c>
      <c r="E80" s="197">
        <f t="shared" si="2"/>
        <v>44.79668704471905</v>
      </c>
      <c r="F80" s="186">
        <f t="shared" si="3"/>
        <v>4.9614946258291889E-4</v>
      </c>
    </row>
    <row r="81" spans="1:6">
      <c r="A81" t="s">
        <v>177</v>
      </c>
      <c r="B81" s="211" t="s">
        <v>53</v>
      </c>
      <c r="C81" s="196">
        <v>686741.59777537407</v>
      </c>
      <c r="D81" s="75">
        <v>834103.37445311656</v>
      </c>
      <c r="E81" s="197">
        <f t="shared" si="2"/>
        <v>21.458111341311664</v>
      </c>
      <c r="F81" s="186">
        <f t="shared" si="3"/>
        <v>0.42554252552311983</v>
      </c>
    </row>
    <row r="82" spans="1:6">
      <c r="A82" t="s">
        <v>178</v>
      </c>
      <c r="B82" s="211" t="s">
        <v>315</v>
      </c>
      <c r="C82" s="196">
        <v>760.12192999267575</v>
      </c>
      <c r="D82" s="75">
        <v>78.522309997558594</v>
      </c>
      <c r="E82" s="197">
        <f t="shared" si="2"/>
        <v>-89.6697744270692</v>
      </c>
      <c r="F82" s="186">
        <f t="shared" si="3"/>
        <v>4.0060480666654563E-5</v>
      </c>
    </row>
    <row r="83" spans="1:6">
      <c r="A83" t="s">
        <v>179</v>
      </c>
      <c r="B83" s="211" t="s">
        <v>58</v>
      </c>
      <c r="C83" s="196">
        <v>94.202663604736358</v>
      </c>
      <c r="D83" s="75">
        <v>3.0682999877929702</v>
      </c>
      <c r="E83" s="197">
        <f t="shared" si="2"/>
        <v>-96.742873428009204</v>
      </c>
      <c r="F83" s="186">
        <f t="shared" si="3"/>
        <v>1.5653840589292198E-6</v>
      </c>
    </row>
    <row r="84" spans="1:6">
      <c r="A84" t="s">
        <v>180</v>
      </c>
      <c r="B84" s="211" t="s">
        <v>343</v>
      </c>
      <c r="C84" s="196">
        <v>5441.42792657471</v>
      </c>
      <c r="D84" s="75">
        <v>1942.922586853027</v>
      </c>
      <c r="E84" s="197">
        <f t="shared" si="2"/>
        <v>-64.293883644691306</v>
      </c>
      <c r="F84" s="186">
        <f t="shared" si="3"/>
        <v>9.9123946722724007E-4</v>
      </c>
    </row>
    <row r="85" spans="1:6">
      <c r="A85" t="s">
        <v>181</v>
      </c>
      <c r="B85" s="211" t="s">
        <v>344</v>
      </c>
      <c r="C85" s="196">
        <v>558.30039229583736</v>
      </c>
      <c r="D85" s="75">
        <v>550.92966650390633</v>
      </c>
      <c r="E85" s="197">
        <f t="shared" si="2"/>
        <v>-1.3202078833620732</v>
      </c>
      <c r="F85" s="186">
        <f t="shared" si="3"/>
        <v>2.8107307661163301E-4</v>
      </c>
    </row>
    <row r="86" spans="1:6" ht="30">
      <c r="A86" t="s">
        <v>182</v>
      </c>
      <c r="B86" s="211" t="s">
        <v>316</v>
      </c>
      <c r="C86" s="196">
        <v>618002.60285754781</v>
      </c>
      <c r="D86" s="75">
        <v>655640.36448089499</v>
      </c>
      <c r="E86" s="197">
        <f t="shared" si="2"/>
        <v>6.0902270393872158</v>
      </c>
      <c r="F86" s="186">
        <f t="shared" si="3"/>
        <v>0.33449433856927901</v>
      </c>
    </row>
    <row r="87" spans="1:6">
      <c r="A87" t="s">
        <v>183</v>
      </c>
      <c r="B87" s="211" t="s">
        <v>317</v>
      </c>
      <c r="C87" s="196">
        <v>1273516.7686271381</v>
      </c>
      <c r="D87" s="75">
        <v>1361391.3120572369</v>
      </c>
      <c r="E87" s="197">
        <f t="shared" si="2"/>
        <v>6.9001481248517962</v>
      </c>
      <c r="F87" s="186">
        <f t="shared" si="3"/>
        <v>0.69455407435308658</v>
      </c>
    </row>
    <row r="88" spans="1:6">
      <c r="A88" t="s">
        <v>184</v>
      </c>
      <c r="B88" s="211" t="s">
        <v>318</v>
      </c>
      <c r="C88" s="196">
        <v>18720587.051194951</v>
      </c>
      <c r="D88" s="75">
        <v>20237782.728175756</v>
      </c>
      <c r="E88" s="197">
        <f t="shared" si="2"/>
        <v>8.1044236103907821</v>
      </c>
      <c r="F88" s="186">
        <f t="shared" si="3"/>
        <v>10.324903887102248</v>
      </c>
    </row>
    <row r="89" spans="1:6" ht="45">
      <c r="A89" t="s">
        <v>185</v>
      </c>
      <c r="B89" s="211" t="s">
        <v>319</v>
      </c>
      <c r="C89" s="196">
        <v>28007906.431106225</v>
      </c>
      <c r="D89" s="75">
        <v>38560385.336347707</v>
      </c>
      <c r="E89" s="197">
        <f t="shared" si="2"/>
        <v>37.676785771897812</v>
      </c>
      <c r="F89" s="186">
        <f t="shared" si="3"/>
        <v>19.672721947603637</v>
      </c>
    </row>
    <row r="90" spans="1:6" ht="60">
      <c r="A90" t="s">
        <v>186</v>
      </c>
      <c r="B90" s="211" t="s">
        <v>345</v>
      </c>
      <c r="C90" s="196">
        <v>789.01125000000002</v>
      </c>
      <c r="D90" s="75">
        <v>1637.7756293945308</v>
      </c>
      <c r="E90" s="197">
        <f t="shared" si="2"/>
        <v>107.57316570511901</v>
      </c>
      <c r="F90" s="186">
        <f t="shared" si="3"/>
        <v>8.3555971468131222E-4</v>
      </c>
    </row>
    <row r="91" spans="1:6" ht="30">
      <c r="A91" t="s">
        <v>187</v>
      </c>
      <c r="B91" s="211" t="s">
        <v>320</v>
      </c>
      <c r="C91" s="196">
        <v>18140736.559981331</v>
      </c>
      <c r="D91" s="75">
        <v>15254304.82920385</v>
      </c>
      <c r="E91" s="197">
        <f t="shared" si="2"/>
        <v>-15.911325988521227</v>
      </c>
      <c r="F91" s="186">
        <f t="shared" si="3"/>
        <v>7.7824351284695563</v>
      </c>
    </row>
    <row r="92" spans="1:6">
      <c r="A92" t="s">
        <v>188</v>
      </c>
      <c r="B92" s="211" t="s">
        <v>346</v>
      </c>
      <c r="C92" s="196">
        <v>199973.59700164804</v>
      </c>
      <c r="D92" s="75">
        <v>211335.17881129408</v>
      </c>
      <c r="E92" s="197">
        <f t="shared" si="2"/>
        <v>5.6815409534051611</v>
      </c>
      <c r="F92" s="186">
        <f t="shared" si="3"/>
        <v>0.10781889688697469</v>
      </c>
    </row>
    <row r="93" spans="1:6">
      <c r="A93" t="s">
        <v>189</v>
      </c>
      <c r="B93" s="211" t="s">
        <v>347</v>
      </c>
      <c r="C93" s="196">
        <v>6288.7959238281201</v>
      </c>
      <c r="D93" s="75">
        <v>2200.8282767333999</v>
      </c>
      <c r="E93" s="197">
        <f t="shared" si="2"/>
        <v>-65.003980040209186</v>
      </c>
      <c r="F93" s="186">
        <f t="shared" si="3"/>
        <v>1.1228176888001167E-3</v>
      </c>
    </row>
    <row r="94" spans="1:6" ht="30">
      <c r="A94" t="s">
        <v>190</v>
      </c>
      <c r="B94" s="211" t="s">
        <v>321</v>
      </c>
      <c r="C94" s="196">
        <v>3248002.2921044356</v>
      </c>
      <c r="D94" s="75">
        <v>3400559.8291808385</v>
      </c>
      <c r="E94" s="197">
        <f t="shared" si="2"/>
        <v>4.696965191411806</v>
      </c>
      <c r="F94" s="186">
        <f t="shared" si="3"/>
        <v>1.7348962517396229</v>
      </c>
    </row>
    <row r="95" spans="1:6">
      <c r="A95" t="s">
        <v>191</v>
      </c>
      <c r="B95" s="211" t="s">
        <v>348</v>
      </c>
      <c r="C95" s="196">
        <v>267165.95199081802</v>
      </c>
      <c r="D95" s="75">
        <v>237081.57217418379</v>
      </c>
      <c r="E95" s="197">
        <f t="shared" si="2"/>
        <v>-11.260559061683196</v>
      </c>
      <c r="F95" s="186">
        <f t="shared" si="3"/>
        <v>0.12095418154151677</v>
      </c>
    </row>
    <row r="96" spans="1:6">
      <c r="A96" t="s">
        <v>192</v>
      </c>
      <c r="B96" s="211" t="s">
        <v>322</v>
      </c>
      <c r="C96" s="196">
        <v>108873.33701511573</v>
      </c>
      <c r="D96" s="75">
        <v>96228.423965202353</v>
      </c>
      <c r="E96" s="197">
        <f t="shared" si="2"/>
        <v>-11.614334047791502</v>
      </c>
      <c r="F96" s="186">
        <f t="shared" si="3"/>
        <v>4.9093778799432747E-2</v>
      </c>
    </row>
    <row r="97" spans="1:6">
      <c r="A97" t="s">
        <v>193</v>
      </c>
      <c r="B97" s="211" t="s">
        <v>349</v>
      </c>
      <c r="C97" s="196">
        <v>174033.70203445436</v>
      </c>
      <c r="D97" s="75">
        <v>2413.1677812499997</v>
      </c>
      <c r="E97" s="197">
        <f t="shared" si="2"/>
        <v>-98.613390536982166</v>
      </c>
      <c r="F97" s="186">
        <f t="shared" si="3"/>
        <v>1.2311489721731955E-3</v>
      </c>
    </row>
    <row r="98" spans="1:6" ht="60">
      <c r="A98" t="s">
        <v>194</v>
      </c>
      <c r="B98" s="211" t="s">
        <v>323</v>
      </c>
      <c r="C98" s="196">
        <v>2326732.6311547281</v>
      </c>
      <c r="D98" s="75">
        <v>2147888.5615639179</v>
      </c>
      <c r="E98" s="197">
        <f t="shared" si="2"/>
        <v>-7.6864899385561216</v>
      </c>
      <c r="F98" s="186">
        <f t="shared" si="3"/>
        <v>1.095808926117114</v>
      </c>
    </row>
    <row r="99" spans="1:6">
      <c r="A99" t="s">
        <v>195</v>
      </c>
      <c r="B99" s="211" t="s">
        <v>324</v>
      </c>
      <c r="C99" s="196">
        <v>1444494.5810963705</v>
      </c>
      <c r="D99" s="75">
        <v>1496889.9680743464</v>
      </c>
      <c r="E99" s="197">
        <f t="shared" si="2"/>
        <v>3.6272470429212547</v>
      </c>
      <c r="F99" s="186">
        <f t="shared" si="3"/>
        <v>0.76368272441317608</v>
      </c>
    </row>
    <row r="100" spans="1:6">
      <c r="A100" t="s">
        <v>196</v>
      </c>
      <c r="B100" s="211" t="s">
        <v>325</v>
      </c>
      <c r="C100" s="196">
        <v>2571883.8256637198</v>
      </c>
      <c r="D100" s="75">
        <v>3707572.9347640388</v>
      </c>
      <c r="E100" s="197">
        <f t="shared" si="2"/>
        <v>44.15786972054363</v>
      </c>
      <c r="F100" s="186">
        <f t="shared" si="3"/>
        <v>1.8915280749884265</v>
      </c>
    </row>
    <row r="101" spans="1:6">
      <c r="A101" t="s">
        <v>197</v>
      </c>
      <c r="B101" s="211" t="s">
        <v>326</v>
      </c>
      <c r="C101" s="196">
        <v>1902.7299747924844</v>
      </c>
      <c r="D101" s="75">
        <v>306.08184842681874</v>
      </c>
      <c r="E101" s="197">
        <f t="shared" si="2"/>
        <v>-83.913542516183853</v>
      </c>
      <c r="F101" s="186">
        <f t="shared" si="3"/>
        <v>1.5615671484572611E-4</v>
      </c>
    </row>
    <row r="102" spans="1:6" s="191" customFormat="1">
      <c r="A102" s="286"/>
      <c r="B102" s="225" t="s">
        <v>35</v>
      </c>
      <c r="C102" s="201">
        <f>SUM(C6:C101)</f>
        <v>160543154.57912225</v>
      </c>
      <c r="D102" s="61">
        <f>SUM(D6:D101)</f>
        <v>196009405.50600728</v>
      </c>
      <c r="E102" s="198">
        <f t="shared" si="2"/>
        <v>22.091412754323201</v>
      </c>
      <c r="F102" s="86">
        <f t="shared" si="3"/>
        <v>100</v>
      </c>
    </row>
  </sheetData>
  <mergeCells count="5">
    <mergeCell ref="A1:F1"/>
    <mergeCell ref="C4:D4"/>
    <mergeCell ref="E4:E5"/>
    <mergeCell ref="F4:F5"/>
    <mergeCell ref="A2:F2"/>
  </mergeCells>
  <conditionalFormatting sqref="C1 C4:D4">
    <cfRule type="top10" dxfId="54" priority="24" rank="10"/>
  </conditionalFormatting>
  <conditionalFormatting sqref="C5">
    <cfRule type="top10" dxfId="53" priority="23" rank="10"/>
  </conditionalFormatting>
  <conditionalFormatting sqref="C4:D4">
    <cfRule type="top10" dxfId="52" priority="22" rank="10"/>
  </conditionalFormatting>
  <conditionalFormatting sqref="A6:B101 B102">
    <cfRule type="duplicateValues" dxfId="51" priority="10"/>
  </conditionalFormatting>
  <conditionalFormatting sqref="A19:B19">
    <cfRule type="duplicateValues" dxfId="50" priority="9"/>
  </conditionalFormatting>
  <conditionalFormatting sqref="C4:C5">
    <cfRule type="top10" dxfId="49" priority="8" rank="10"/>
  </conditionalFormatting>
  <conditionalFormatting sqref="C4:D4">
    <cfRule type="top10" dxfId="48" priority="7" rank="10"/>
  </conditionalFormatting>
  <conditionalFormatting sqref="C4:D4">
    <cfRule type="top10" dxfId="47" priority="6" rank="10"/>
  </conditionalFormatting>
  <conditionalFormatting sqref="C5">
    <cfRule type="top10" dxfId="46" priority="5" rank="10"/>
  </conditionalFormatting>
  <conditionalFormatting sqref="A6:A101">
    <cfRule type="duplicateValues" dxfId="45" priority="4"/>
  </conditionalFormatting>
  <conditionalFormatting sqref="C6:C101">
    <cfRule type="duplicateValues" dxfId="44" priority="3"/>
  </conditionalFormatting>
  <conditionalFormatting sqref="D6:D101">
    <cfRule type="duplicateValues" dxfId="43" priority="2"/>
  </conditionalFormatting>
  <conditionalFormatting sqref="A19">
    <cfRule type="duplicateValues" dxfId="42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02"/>
  <sheetViews>
    <sheetView topLeftCell="A82" workbookViewId="0">
      <selection activeCell="E98" sqref="E98"/>
    </sheetView>
  </sheetViews>
  <sheetFormatPr defaultRowHeight="15"/>
  <cols>
    <col min="1" max="1" width="8" bestFit="1" customWidth="1"/>
    <col min="2" max="2" width="50.85546875" style="178" customWidth="1"/>
    <col min="3" max="4" width="26.7109375" style="75" bestFit="1" customWidth="1"/>
    <col min="5" max="5" width="28.42578125" style="357" customWidth="1"/>
    <col min="6" max="6" width="19" customWidth="1"/>
    <col min="7" max="7" width="30" customWidth="1"/>
  </cols>
  <sheetData>
    <row r="1" spans="1:6">
      <c r="A1" s="332" t="s">
        <v>204</v>
      </c>
      <c r="B1" s="332"/>
      <c r="C1" s="332"/>
      <c r="D1" s="332"/>
      <c r="E1" s="332"/>
      <c r="F1" s="332"/>
    </row>
    <row r="2" spans="1:6">
      <c r="A2" s="335" t="s">
        <v>240</v>
      </c>
      <c r="B2" s="336"/>
      <c r="C2" s="336"/>
      <c r="D2" s="336"/>
      <c r="E2" s="336"/>
      <c r="F2" s="337"/>
    </row>
    <row r="3" spans="1:6">
      <c r="A3" s="221"/>
      <c r="B3" s="245"/>
      <c r="C3" s="267" t="s">
        <v>218</v>
      </c>
      <c r="D3" s="266"/>
      <c r="E3" s="353"/>
      <c r="F3" s="223"/>
    </row>
    <row r="4" spans="1:6" ht="15" customHeight="1">
      <c r="A4" s="175"/>
      <c r="B4" s="177"/>
      <c r="C4" s="328" t="s">
        <v>92</v>
      </c>
      <c r="D4" s="328"/>
      <c r="E4" s="354" t="s">
        <v>241</v>
      </c>
      <c r="F4" s="358" t="s">
        <v>239</v>
      </c>
    </row>
    <row r="5" spans="1:6" ht="30">
      <c r="A5" s="172" t="s">
        <v>100</v>
      </c>
      <c r="B5" s="195" t="s">
        <v>101</v>
      </c>
      <c r="C5" s="264" t="s">
        <v>238</v>
      </c>
      <c r="D5" s="264" t="s">
        <v>219</v>
      </c>
      <c r="E5" s="354"/>
      <c r="F5" s="359"/>
    </row>
    <row r="6" spans="1:6">
      <c r="A6" s="270" t="s">
        <v>102</v>
      </c>
      <c r="B6" s="278" t="s">
        <v>263</v>
      </c>
      <c r="C6" s="287">
        <v>344477.87278173846</v>
      </c>
      <c r="D6" s="287">
        <v>216635.7101045532</v>
      </c>
      <c r="E6" s="355">
        <f>D6/C6*100-100</f>
        <v>-37.111864876785916</v>
      </c>
      <c r="F6" s="185">
        <f>D6/D$102*100</f>
        <v>0.10288711524048079</v>
      </c>
    </row>
    <row r="7" spans="1:6">
      <c r="A7" s="273" t="s">
        <v>103</v>
      </c>
      <c r="B7" s="226" t="s">
        <v>350</v>
      </c>
      <c r="C7" s="115">
        <v>7741.4500625000001</v>
      </c>
      <c r="D7" s="115">
        <v>7466.6688037414551</v>
      </c>
      <c r="E7" s="355">
        <f t="shared" ref="E7:E70" si="0">D7/C7*100-100</f>
        <v>-3.5494804789815788</v>
      </c>
      <c r="F7" s="186">
        <f t="shared" ref="F7:F70" si="1">D7/D$102*100</f>
        <v>3.546155956016153E-3</v>
      </c>
    </row>
    <row r="8" spans="1:6" ht="30">
      <c r="A8" s="273" t="s">
        <v>104</v>
      </c>
      <c r="B8" s="226" t="s">
        <v>327</v>
      </c>
      <c r="C8" s="115">
        <v>149330.65212877651</v>
      </c>
      <c r="D8" s="115">
        <v>159583.97243167111</v>
      </c>
      <c r="E8" s="355">
        <f t="shared" si="0"/>
        <v>6.8661859817317179</v>
      </c>
      <c r="F8" s="186">
        <f t="shared" si="1"/>
        <v>7.5791449868476524E-2</v>
      </c>
    </row>
    <row r="9" spans="1:6" ht="45">
      <c r="A9" s="273" t="s">
        <v>105</v>
      </c>
      <c r="B9" s="226" t="s">
        <v>264</v>
      </c>
      <c r="C9" s="115">
        <v>67531.104775810309</v>
      </c>
      <c r="D9" s="115">
        <v>78394.667402309438</v>
      </c>
      <c r="E9" s="355">
        <f t="shared" si="0"/>
        <v>16.08675389298601</v>
      </c>
      <c r="F9" s="186">
        <f t="shared" si="1"/>
        <v>3.7232094262611828E-2</v>
      </c>
    </row>
    <row r="10" spans="1:6" ht="30">
      <c r="A10" s="273" t="s">
        <v>106</v>
      </c>
      <c r="B10" s="226" t="s">
        <v>265</v>
      </c>
      <c r="C10" s="115">
        <v>3302.9170749511723</v>
      </c>
      <c r="D10" s="115">
        <v>3027.1545375366213</v>
      </c>
      <c r="E10" s="355">
        <f t="shared" si="0"/>
        <v>-8.349060274806547</v>
      </c>
      <c r="F10" s="186">
        <f t="shared" si="1"/>
        <v>1.4376909402607702E-3</v>
      </c>
    </row>
    <row r="11" spans="1:6" ht="30">
      <c r="A11" s="273" t="s">
        <v>107</v>
      </c>
      <c r="B11" s="226" t="s">
        <v>328</v>
      </c>
      <c r="C11" s="115">
        <v>8438.7206269531234</v>
      </c>
      <c r="D11" s="115">
        <v>31187.634592910763</v>
      </c>
      <c r="E11" s="355">
        <f t="shared" si="0"/>
        <v>269.57775913682951</v>
      </c>
      <c r="F11" s="186">
        <f t="shared" si="1"/>
        <v>1.4811988997059508E-2</v>
      </c>
    </row>
    <row r="12" spans="1:6">
      <c r="A12" s="273" t="s">
        <v>108</v>
      </c>
      <c r="B12" s="226" t="s">
        <v>266</v>
      </c>
      <c r="C12" s="115">
        <v>6659709.6501225345</v>
      </c>
      <c r="D12" s="115">
        <v>4229911.8652947498</v>
      </c>
      <c r="E12" s="355">
        <f t="shared" si="0"/>
        <v>-36.485040827314123</v>
      </c>
      <c r="F12" s="186">
        <f t="shared" si="1"/>
        <v>2.0089182403566763</v>
      </c>
    </row>
    <row r="13" spans="1:6">
      <c r="A13" s="273" t="s">
        <v>109</v>
      </c>
      <c r="B13" s="226" t="s">
        <v>267</v>
      </c>
      <c r="C13" s="115">
        <v>1062829.2158193877</v>
      </c>
      <c r="D13" s="115">
        <v>1958865.1979521257</v>
      </c>
      <c r="E13" s="355">
        <f t="shared" si="0"/>
        <v>84.306675879429918</v>
      </c>
      <c r="F13" s="186">
        <f t="shared" si="1"/>
        <v>0.93032671882672979</v>
      </c>
    </row>
    <row r="14" spans="1:6">
      <c r="A14" s="273" t="s">
        <v>110</v>
      </c>
      <c r="B14" s="226" t="s">
        <v>268</v>
      </c>
      <c r="C14" s="115">
        <v>1007830.8871360056</v>
      </c>
      <c r="D14" s="115">
        <v>969928.00016570592</v>
      </c>
      <c r="E14" s="355">
        <f t="shared" si="0"/>
        <v>-3.7608379991220318</v>
      </c>
      <c r="F14" s="186">
        <f t="shared" si="1"/>
        <v>0.46064932637308831</v>
      </c>
    </row>
    <row r="15" spans="1:6">
      <c r="A15" s="273" t="s">
        <v>111</v>
      </c>
      <c r="B15" s="226" t="s">
        <v>41</v>
      </c>
      <c r="C15" s="115">
        <v>1607393.3266256261</v>
      </c>
      <c r="D15" s="115">
        <v>347191.20816705312</v>
      </c>
      <c r="E15" s="355">
        <f t="shared" si="0"/>
        <v>-78.400357745922349</v>
      </c>
      <c r="F15" s="186">
        <f t="shared" si="1"/>
        <v>0.16489202924081797</v>
      </c>
    </row>
    <row r="16" spans="1:6" ht="30">
      <c r="A16" s="273" t="s">
        <v>112</v>
      </c>
      <c r="B16" s="226" t="s">
        <v>269</v>
      </c>
      <c r="C16" s="115">
        <v>120056.19297407531</v>
      </c>
      <c r="D16" s="115">
        <v>159145.2887252426</v>
      </c>
      <c r="E16" s="355">
        <f t="shared" si="0"/>
        <v>32.558999900661604</v>
      </c>
      <c r="F16" s="186">
        <f t="shared" si="1"/>
        <v>7.5583105172970649E-2</v>
      </c>
    </row>
    <row r="17" spans="1:6" ht="45">
      <c r="A17" s="273" t="s">
        <v>113</v>
      </c>
      <c r="B17" s="226" t="s">
        <v>270</v>
      </c>
      <c r="C17" s="115">
        <v>9794985.1645376571</v>
      </c>
      <c r="D17" s="115">
        <v>8210098.2791202012</v>
      </c>
      <c r="E17" s="355">
        <f t="shared" si="0"/>
        <v>-16.180595057514466</v>
      </c>
      <c r="F17" s="186">
        <f t="shared" si="1"/>
        <v>3.899234006119471</v>
      </c>
    </row>
    <row r="18" spans="1:6">
      <c r="A18" s="273" t="s">
        <v>114</v>
      </c>
      <c r="B18" s="226" t="s">
        <v>271</v>
      </c>
      <c r="C18" s="115">
        <v>60568.991862884519</v>
      </c>
      <c r="D18" s="115">
        <v>74230.951499725343</v>
      </c>
      <c r="E18" s="355">
        <f t="shared" si="0"/>
        <v>22.556029441217447</v>
      </c>
      <c r="F18" s="186">
        <f t="shared" si="1"/>
        <v>3.5254614567823563E-2</v>
      </c>
    </row>
    <row r="19" spans="1:6" ht="30">
      <c r="A19" s="273" t="s">
        <v>115</v>
      </c>
      <c r="B19" s="226" t="s">
        <v>272</v>
      </c>
      <c r="C19" s="115">
        <v>63.995470703124994</v>
      </c>
      <c r="D19" s="115">
        <v>644.89580749511765</v>
      </c>
      <c r="E19" s="355">
        <f t="shared" si="0"/>
        <v>907.72101589312388</v>
      </c>
      <c r="F19" s="186">
        <f t="shared" si="1"/>
        <v>3.0628131083204336E-4</v>
      </c>
    </row>
    <row r="20" spans="1:6" ht="45">
      <c r="A20" s="273" t="s">
        <v>116</v>
      </c>
      <c r="B20" s="226" t="s">
        <v>273</v>
      </c>
      <c r="C20" s="115">
        <v>45084210.506271087</v>
      </c>
      <c r="D20" s="115">
        <v>74240281.370220631</v>
      </c>
      <c r="E20" s="355">
        <f t="shared" si="0"/>
        <v>64.670248267725611</v>
      </c>
      <c r="F20" s="186">
        <f t="shared" si="1"/>
        <v>35.259045616889125</v>
      </c>
    </row>
    <row r="21" spans="1:6" ht="30">
      <c r="A21" s="273" t="s">
        <v>117</v>
      </c>
      <c r="B21" s="226" t="s">
        <v>329</v>
      </c>
      <c r="C21" s="115">
        <v>67185.574055107107</v>
      </c>
      <c r="D21" s="115">
        <v>38077.285305404679</v>
      </c>
      <c r="E21" s="355">
        <f t="shared" si="0"/>
        <v>-43.325206577571485</v>
      </c>
      <c r="F21" s="186">
        <f t="shared" si="1"/>
        <v>1.8084100905483621E-2</v>
      </c>
    </row>
    <row r="22" spans="1:6">
      <c r="A22" s="273" t="s">
        <v>118</v>
      </c>
      <c r="B22" s="226" t="s">
        <v>274</v>
      </c>
      <c r="C22" s="115">
        <v>132002.00157047651</v>
      </c>
      <c r="D22" s="115">
        <v>94138.51372995181</v>
      </c>
      <c r="E22" s="355">
        <f t="shared" si="0"/>
        <v>-28.684025537528839</v>
      </c>
      <c r="F22" s="186">
        <f t="shared" si="1"/>
        <v>4.4709342268763684E-2</v>
      </c>
    </row>
    <row r="23" spans="1:6">
      <c r="A23" s="273" t="s">
        <v>119</v>
      </c>
      <c r="B23" s="226" t="s">
        <v>330</v>
      </c>
      <c r="C23" s="115">
        <v>322737.09782847983</v>
      </c>
      <c r="D23" s="115">
        <v>273065.98631898139</v>
      </c>
      <c r="E23" s="355">
        <f t="shared" si="0"/>
        <v>-15.390580086301824</v>
      </c>
      <c r="F23" s="186">
        <f t="shared" si="1"/>
        <v>0.12968762901138198</v>
      </c>
    </row>
    <row r="24" spans="1:6" ht="30">
      <c r="A24" s="273" t="s">
        <v>120</v>
      </c>
      <c r="B24" s="226" t="s">
        <v>275</v>
      </c>
      <c r="C24" s="115">
        <v>446315.83813775232</v>
      </c>
      <c r="D24" s="115">
        <v>530906.87218985171</v>
      </c>
      <c r="E24" s="355">
        <f t="shared" si="0"/>
        <v>18.953177732848218</v>
      </c>
      <c r="F24" s="186">
        <f t="shared" si="1"/>
        <v>0.25214437875730633</v>
      </c>
    </row>
    <row r="25" spans="1:6" ht="30">
      <c r="A25" s="273" t="s">
        <v>121</v>
      </c>
      <c r="B25" s="226" t="s">
        <v>276</v>
      </c>
      <c r="C25" s="115">
        <v>195953.55982043085</v>
      </c>
      <c r="D25" s="115">
        <v>149569.79301279254</v>
      </c>
      <c r="E25" s="355">
        <f t="shared" si="0"/>
        <v>-23.670795697788677</v>
      </c>
      <c r="F25" s="186">
        <f t="shared" si="1"/>
        <v>7.1035400963096379E-2</v>
      </c>
    </row>
    <row r="26" spans="1:6">
      <c r="A26" s="273" t="s">
        <v>122</v>
      </c>
      <c r="B26" s="226" t="s">
        <v>277</v>
      </c>
      <c r="C26" s="115">
        <v>2800228.0924186977</v>
      </c>
      <c r="D26" s="115">
        <v>3360878.4718760899</v>
      </c>
      <c r="E26" s="355">
        <f t="shared" si="0"/>
        <v>20.021596846888642</v>
      </c>
      <c r="F26" s="186">
        <f t="shared" si="1"/>
        <v>1.5961869374087949</v>
      </c>
    </row>
    <row r="27" spans="1:6">
      <c r="A27" s="273" t="s">
        <v>123</v>
      </c>
      <c r="B27" s="226" t="s">
        <v>278</v>
      </c>
      <c r="C27" s="115">
        <v>1886773.1788648462</v>
      </c>
      <c r="D27" s="115">
        <v>1572160.3971640631</v>
      </c>
      <c r="E27" s="355">
        <f t="shared" si="0"/>
        <v>-16.674647765030556</v>
      </c>
      <c r="F27" s="186">
        <f t="shared" si="1"/>
        <v>0.74666844114237885</v>
      </c>
    </row>
    <row r="28" spans="1:6" ht="30">
      <c r="A28" s="273" t="s">
        <v>124</v>
      </c>
      <c r="B28" s="226" t="s">
        <v>279</v>
      </c>
      <c r="C28" s="115">
        <v>1895469.7584369204</v>
      </c>
      <c r="D28" s="115">
        <v>1784483.8965777096</v>
      </c>
      <c r="E28" s="355">
        <f t="shared" si="0"/>
        <v>-5.8553222157832892</v>
      </c>
      <c r="F28" s="186">
        <f t="shared" si="1"/>
        <v>0.84750755184066096</v>
      </c>
    </row>
    <row r="29" spans="1:6">
      <c r="A29" s="273" t="s">
        <v>125</v>
      </c>
      <c r="B29" s="226" t="s">
        <v>331</v>
      </c>
      <c r="C29" s="115">
        <v>47677.814491882309</v>
      </c>
      <c r="D29" s="115">
        <v>94797.066227905278</v>
      </c>
      <c r="E29" s="355">
        <f t="shared" si="0"/>
        <v>98.828464010332425</v>
      </c>
      <c r="F29" s="186">
        <f t="shared" si="1"/>
        <v>4.5022109571606531E-2</v>
      </c>
    </row>
    <row r="30" spans="1:6" ht="30">
      <c r="A30" s="273" t="s">
        <v>126</v>
      </c>
      <c r="B30" s="226" t="s">
        <v>280</v>
      </c>
      <c r="C30" s="115">
        <v>1080444.3941663399</v>
      </c>
      <c r="D30" s="115">
        <v>877066.76785421744</v>
      </c>
      <c r="E30" s="355">
        <f t="shared" si="0"/>
        <v>-18.823516268881804</v>
      </c>
      <c r="F30" s="186">
        <f t="shared" si="1"/>
        <v>0.41654660524002068</v>
      </c>
    </row>
    <row r="31" spans="1:6">
      <c r="A31" s="273" t="s">
        <v>127</v>
      </c>
      <c r="B31" s="226" t="s">
        <v>281</v>
      </c>
      <c r="C31" s="115">
        <v>0</v>
      </c>
      <c r="D31" s="115">
        <v>1.717910018920896</v>
      </c>
      <c r="E31" s="355" t="s">
        <v>216</v>
      </c>
      <c r="F31" s="186">
        <f t="shared" si="1"/>
        <v>8.1588952257311096E-7</v>
      </c>
    </row>
    <row r="32" spans="1:6" ht="30">
      <c r="A32" s="273" t="s">
        <v>128</v>
      </c>
      <c r="B32" s="226" t="s">
        <v>282</v>
      </c>
      <c r="C32" s="115">
        <v>4345940.7438631598</v>
      </c>
      <c r="D32" s="115">
        <v>3128003.1933818222</v>
      </c>
      <c r="E32" s="355">
        <f t="shared" si="0"/>
        <v>-28.024715988159059</v>
      </c>
      <c r="F32" s="186">
        <f t="shared" si="1"/>
        <v>1.485587140156831</v>
      </c>
    </row>
    <row r="33" spans="1:6" ht="45">
      <c r="A33" s="273" t="s">
        <v>129</v>
      </c>
      <c r="B33" s="226" t="s">
        <v>332</v>
      </c>
      <c r="C33" s="115">
        <v>197586.95032946774</v>
      </c>
      <c r="D33" s="115">
        <v>120491.76595655816</v>
      </c>
      <c r="E33" s="355">
        <f t="shared" si="0"/>
        <v>-39.018358370508111</v>
      </c>
      <c r="F33" s="186">
        <f t="shared" si="1"/>
        <v>5.7225330964679591E-2</v>
      </c>
    </row>
    <row r="34" spans="1:6">
      <c r="A34" s="273" t="s">
        <v>130</v>
      </c>
      <c r="B34" s="226" t="s">
        <v>283</v>
      </c>
      <c r="C34" s="115">
        <v>808992.74345521175</v>
      </c>
      <c r="D34" s="115">
        <v>773220.55448517215</v>
      </c>
      <c r="E34" s="355">
        <f t="shared" si="0"/>
        <v>-4.4218182745689916</v>
      </c>
      <c r="F34" s="186">
        <f t="shared" si="1"/>
        <v>0.36722677095678102</v>
      </c>
    </row>
    <row r="35" spans="1:6">
      <c r="A35" s="273" t="s">
        <v>131</v>
      </c>
      <c r="B35" s="226" t="s">
        <v>43</v>
      </c>
      <c r="C35" s="115">
        <v>2442816.92613432</v>
      </c>
      <c r="D35" s="115">
        <v>3786322.7780011827</v>
      </c>
      <c r="E35" s="355">
        <f t="shared" si="0"/>
        <v>54.998221008437099</v>
      </c>
      <c r="F35" s="186">
        <f t="shared" si="1"/>
        <v>1.798243825128613</v>
      </c>
    </row>
    <row r="36" spans="1:6">
      <c r="A36" s="273" t="s">
        <v>132</v>
      </c>
      <c r="B36" s="226" t="s">
        <v>47</v>
      </c>
      <c r="C36" s="115">
        <v>9856336.1694318857</v>
      </c>
      <c r="D36" s="115">
        <v>10937958.811028564</v>
      </c>
      <c r="E36" s="355">
        <f t="shared" si="0"/>
        <v>10.973881399775976</v>
      </c>
      <c r="F36" s="186">
        <f t="shared" si="1"/>
        <v>5.1947808057258769</v>
      </c>
    </row>
    <row r="37" spans="1:6" ht="45">
      <c r="A37" s="273" t="s">
        <v>133</v>
      </c>
      <c r="B37" s="226" t="s">
        <v>284</v>
      </c>
      <c r="C37" s="115">
        <v>506135.68903961545</v>
      </c>
      <c r="D37" s="115">
        <v>542428.42611733289</v>
      </c>
      <c r="E37" s="355">
        <f t="shared" si="0"/>
        <v>7.170554826232916</v>
      </c>
      <c r="F37" s="186">
        <f t="shared" si="1"/>
        <v>0.25761632724684241</v>
      </c>
    </row>
    <row r="38" spans="1:6" ht="30">
      <c r="A38" s="273" t="s">
        <v>134</v>
      </c>
      <c r="B38" s="226" t="s">
        <v>285</v>
      </c>
      <c r="C38" s="115">
        <v>1447613.5507031474</v>
      </c>
      <c r="D38" s="115">
        <v>1864489.2834370523</v>
      </c>
      <c r="E38" s="355">
        <f t="shared" si="0"/>
        <v>28.797446150695151</v>
      </c>
      <c r="F38" s="186">
        <f t="shared" si="1"/>
        <v>0.88550462745522018</v>
      </c>
    </row>
    <row r="39" spans="1:6" ht="75">
      <c r="A39" s="273" t="s">
        <v>135</v>
      </c>
      <c r="B39" s="226" t="s">
        <v>333</v>
      </c>
      <c r="C39" s="115">
        <v>680908.885656439</v>
      </c>
      <c r="D39" s="115">
        <v>711895.8628356054</v>
      </c>
      <c r="E39" s="355">
        <f t="shared" si="0"/>
        <v>4.5508257906332119</v>
      </c>
      <c r="F39" s="186">
        <f t="shared" si="1"/>
        <v>0.3381017452913872</v>
      </c>
    </row>
    <row r="40" spans="1:6" ht="30">
      <c r="A40" s="273" t="s">
        <v>136</v>
      </c>
      <c r="B40" s="226" t="s">
        <v>286</v>
      </c>
      <c r="C40" s="115">
        <v>76712.995993623685</v>
      </c>
      <c r="D40" s="115">
        <v>63076.029608020763</v>
      </c>
      <c r="E40" s="355">
        <f t="shared" si="0"/>
        <v>-17.776605135766587</v>
      </c>
      <c r="F40" s="186">
        <f t="shared" si="1"/>
        <v>2.9956791168271997E-2</v>
      </c>
    </row>
    <row r="41" spans="1:6" ht="30">
      <c r="A41" s="273" t="s">
        <v>137</v>
      </c>
      <c r="B41" s="226" t="s">
        <v>334</v>
      </c>
      <c r="C41" s="115">
        <v>4780.2195000000002</v>
      </c>
      <c r="D41" s="115">
        <v>0.93728002929687504</v>
      </c>
      <c r="E41" s="355">
        <f t="shared" si="0"/>
        <v>-99.980392531571056</v>
      </c>
      <c r="F41" s="186">
        <f t="shared" si="1"/>
        <v>4.4514377772864682E-7</v>
      </c>
    </row>
    <row r="42" spans="1:6">
      <c r="A42" s="273" t="s">
        <v>138</v>
      </c>
      <c r="B42" s="226" t="s">
        <v>287</v>
      </c>
      <c r="C42" s="115">
        <v>290416.25863922108</v>
      </c>
      <c r="D42" s="115">
        <v>231504.70292846672</v>
      </c>
      <c r="E42" s="355">
        <f t="shared" si="0"/>
        <v>-20.285212676036551</v>
      </c>
      <c r="F42" s="186">
        <f t="shared" si="1"/>
        <v>0.10994886779016684</v>
      </c>
    </row>
    <row r="43" spans="1:6">
      <c r="A43" s="273" t="s">
        <v>139</v>
      </c>
      <c r="B43" s="226" t="s">
        <v>288</v>
      </c>
      <c r="C43" s="115">
        <v>1660885.5869111782</v>
      </c>
      <c r="D43" s="115">
        <v>1760283.399396532</v>
      </c>
      <c r="E43" s="355">
        <f t="shared" si="0"/>
        <v>5.9846273138060297</v>
      </c>
      <c r="F43" s="186">
        <f t="shared" si="1"/>
        <v>0.83601397425294455</v>
      </c>
    </row>
    <row r="44" spans="1:6">
      <c r="A44" s="273" t="s">
        <v>140</v>
      </c>
      <c r="B44" s="226" t="s">
        <v>289</v>
      </c>
      <c r="C44" s="115">
        <v>6659197.3458967181</v>
      </c>
      <c r="D44" s="115">
        <v>6672728.4416985074</v>
      </c>
      <c r="E44" s="355">
        <f t="shared" si="0"/>
        <v>0.20319409530830512</v>
      </c>
      <c r="F44" s="186">
        <f t="shared" si="1"/>
        <v>3.1690886964948199</v>
      </c>
    </row>
    <row r="45" spans="1:6">
      <c r="A45" s="273" t="s">
        <v>141</v>
      </c>
      <c r="B45" s="226" t="s">
        <v>54</v>
      </c>
      <c r="C45" s="115">
        <v>915528.9345689679</v>
      </c>
      <c r="D45" s="115">
        <v>839602.69085641601</v>
      </c>
      <c r="E45" s="355">
        <f t="shared" si="0"/>
        <v>-8.2931561030671332</v>
      </c>
      <c r="F45" s="186">
        <f t="shared" si="1"/>
        <v>0.39875373625461324</v>
      </c>
    </row>
    <row r="46" spans="1:6">
      <c r="A46" s="273" t="s">
        <v>142</v>
      </c>
      <c r="B46" s="226" t="s">
        <v>290</v>
      </c>
      <c r="C46" s="115">
        <v>9344.7812205810515</v>
      </c>
      <c r="D46" s="115">
        <v>4007.1276932983396</v>
      </c>
      <c r="E46" s="355">
        <f t="shared" si="0"/>
        <v>-57.119084987532972</v>
      </c>
      <c r="F46" s="186">
        <f t="shared" si="1"/>
        <v>1.9031110271004348E-3</v>
      </c>
    </row>
    <row r="47" spans="1:6" ht="45">
      <c r="A47" s="273" t="s">
        <v>143</v>
      </c>
      <c r="B47" s="226" t="s">
        <v>291</v>
      </c>
      <c r="C47" s="115">
        <v>43710.206228586198</v>
      </c>
      <c r="D47" s="115">
        <v>43541.945252104786</v>
      </c>
      <c r="E47" s="355">
        <f t="shared" si="0"/>
        <v>-0.38494665433852049</v>
      </c>
      <c r="F47" s="186">
        <f t="shared" si="1"/>
        <v>2.0679439861442554E-2</v>
      </c>
    </row>
    <row r="48" spans="1:6">
      <c r="A48" s="273" t="s">
        <v>144</v>
      </c>
      <c r="B48" s="226" t="s">
        <v>351</v>
      </c>
      <c r="C48" s="115">
        <v>6.5474498901367202</v>
      </c>
      <c r="D48" s="115">
        <v>13.478460323333739</v>
      </c>
      <c r="E48" s="355">
        <f t="shared" si="0"/>
        <v>105.85816691225241</v>
      </c>
      <c r="F48" s="186">
        <f t="shared" si="1"/>
        <v>6.4013449116113189E-6</v>
      </c>
    </row>
    <row r="49" spans="1:6">
      <c r="A49" s="273" t="s">
        <v>145</v>
      </c>
      <c r="B49" s="226" t="s">
        <v>292</v>
      </c>
      <c r="C49" s="115">
        <v>608327.10872067348</v>
      </c>
      <c r="D49" s="115">
        <v>514754.56316295417</v>
      </c>
      <c r="E49" s="355">
        <f t="shared" si="0"/>
        <v>-15.381945702617898</v>
      </c>
      <c r="F49" s="186">
        <f t="shared" si="1"/>
        <v>0.2444731389628689</v>
      </c>
    </row>
    <row r="50" spans="1:6">
      <c r="A50" s="273" t="s">
        <v>146</v>
      </c>
      <c r="B50" s="226" t="s">
        <v>335</v>
      </c>
      <c r="C50" s="115">
        <v>0</v>
      </c>
      <c r="D50" s="115">
        <v>167.41151953125001</v>
      </c>
      <c r="E50" s="355" t="s">
        <v>216</v>
      </c>
      <c r="F50" s="186">
        <f t="shared" si="1"/>
        <v>7.9508998282336744E-5</v>
      </c>
    </row>
    <row r="51" spans="1:6" ht="30">
      <c r="A51" s="273" t="s">
        <v>147</v>
      </c>
      <c r="B51" s="226" t="s">
        <v>293</v>
      </c>
      <c r="C51" s="115">
        <v>3532.0813817672724</v>
      </c>
      <c r="D51" s="115">
        <v>934.2044251403812</v>
      </c>
      <c r="E51" s="355">
        <f t="shared" si="0"/>
        <v>-73.550880510206326</v>
      </c>
      <c r="F51" s="186">
        <f t="shared" si="1"/>
        <v>4.4368307653986055E-4</v>
      </c>
    </row>
    <row r="52" spans="1:6" ht="30">
      <c r="A52" s="273" t="s">
        <v>148</v>
      </c>
      <c r="B52" s="226" t="s">
        <v>336</v>
      </c>
      <c r="C52" s="115">
        <v>292707.44850000006</v>
      </c>
      <c r="D52" s="115">
        <v>370194.07123999018</v>
      </c>
      <c r="E52" s="355">
        <f t="shared" si="0"/>
        <v>26.472378184113794</v>
      </c>
      <c r="F52" s="186">
        <f t="shared" si="1"/>
        <v>0.17581681270659125</v>
      </c>
    </row>
    <row r="53" spans="1:6" ht="30">
      <c r="A53" s="273" t="s">
        <v>149</v>
      </c>
      <c r="B53" s="226" t="s">
        <v>294</v>
      </c>
      <c r="C53" s="115">
        <v>1039197.6302910915</v>
      </c>
      <c r="D53" s="115">
        <v>956933.65786174266</v>
      </c>
      <c r="E53" s="355">
        <f t="shared" si="0"/>
        <v>-7.9161046976507947</v>
      </c>
      <c r="F53" s="186">
        <f t="shared" si="1"/>
        <v>0.45447790434180413</v>
      </c>
    </row>
    <row r="54" spans="1:6" ht="45">
      <c r="A54" s="273" t="s">
        <v>150</v>
      </c>
      <c r="B54" s="226" t="s">
        <v>295</v>
      </c>
      <c r="C54" s="115">
        <v>2132931.5206656889</v>
      </c>
      <c r="D54" s="115">
        <v>1420915.1202804637</v>
      </c>
      <c r="E54" s="355">
        <f t="shared" si="0"/>
        <v>-33.382056267938907</v>
      </c>
      <c r="F54" s="186">
        <f t="shared" si="1"/>
        <v>0.67483730016940102</v>
      </c>
    </row>
    <row r="55" spans="1:6">
      <c r="A55" s="273" t="s">
        <v>151</v>
      </c>
      <c r="B55" s="226" t="s">
        <v>337</v>
      </c>
      <c r="C55" s="115">
        <v>26.392879760742183</v>
      </c>
      <c r="D55" s="115">
        <v>1287.5919539031979</v>
      </c>
      <c r="E55" s="355">
        <f t="shared" si="0"/>
        <v>4778.5580261628493</v>
      </c>
      <c r="F55" s="186">
        <f t="shared" si="1"/>
        <v>6.115179334008139E-4</v>
      </c>
    </row>
    <row r="56" spans="1:6" ht="30">
      <c r="A56" s="273" t="s">
        <v>152</v>
      </c>
      <c r="B56" s="226" t="s">
        <v>296</v>
      </c>
      <c r="C56" s="115">
        <v>653335.82743300614</v>
      </c>
      <c r="D56" s="115">
        <v>984486.84709890024</v>
      </c>
      <c r="E56" s="355">
        <f t="shared" si="0"/>
        <v>50.68618706661249</v>
      </c>
      <c r="F56" s="186">
        <f t="shared" si="1"/>
        <v>0.46756378088043221</v>
      </c>
    </row>
    <row r="57" spans="1:6">
      <c r="A57" s="273" t="s">
        <v>153</v>
      </c>
      <c r="B57" s="226" t="s">
        <v>297</v>
      </c>
      <c r="C57" s="115">
        <v>27578.458209594733</v>
      </c>
      <c r="D57" s="115">
        <v>23744.459675582875</v>
      </c>
      <c r="E57" s="355">
        <f t="shared" si="0"/>
        <v>-13.902149659251023</v>
      </c>
      <c r="F57" s="186">
        <f t="shared" si="1"/>
        <v>1.12769910269438E-2</v>
      </c>
    </row>
    <row r="58" spans="1:6" ht="30">
      <c r="A58" s="273" t="s">
        <v>154</v>
      </c>
      <c r="B58" s="226" t="s">
        <v>298</v>
      </c>
      <c r="C58" s="115">
        <v>1302631.3115901873</v>
      </c>
      <c r="D58" s="115">
        <v>972948.02658813482</v>
      </c>
      <c r="E58" s="355">
        <f t="shared" si="0"/>
        <v>-25.309025053266339</v>
      </c>
      <c r="F58" s="186">
        <f t="shared" si="1"/>
        <v>0.46208363194719598</v>
      </c>
    </row>
    <row r="59" spans="1:6" ht="30">
      <c r="A59" s="273" t="s">
        <v>155</v>
      </c>
      <c r="B59" s="226" t="s">
        <v>299</v>
      </c>
      <c r="C59" s="115">
        <v>106295.45466165159</v>
      </c>
      <c r="D59" s="115">
        <v>83560.335202339164</v>
      </c>
      <c r="E59" s="355">
        <f t="shared" si="0"/>
        <v>-21.388609260556294</v>
      </c>
      <c r="F59" s="186">
        <f t="shared" si="1"/>
        <v>3.9685432440233585E-2</v>
      </c>
    </row>
    <row r="60" spans="1:6">
      <c r="A60" s="273" t="s">
        <v>156</v>
      </c>
      <c r="B60" s="226" t="s">
        <v>300</v>
      </c>
      <c r="C60" s="115">
        <v>2174936.5348568317</v>
      </c>
      <c r="D60" s="115">
        <v>1333739.4140232925</v>
      </c>
      <c r="E60" s="355">
        <f t="shared" si="0"/>
        <v>-38.676858260092274</v>
      </c>
      <c r="F60" s="186">
        <f t="shared" si="1"/>
        <v>0.63343481425642245</v>
      </c>
    </row>
    <row r="61" spans="1:6" ht="30">
      <c r="A61" s="273" t="s">
        <v>157</v>
      </c>
      <c r="B61" s="226" t="s">
        <v>301</v>
      </c>
      <c r="C61" s="115">
        <v>33194.789534339892</v>
      </c>
      <c r="D61" s="115">
        <v>24832.831498062158</v>
      </c>
      <c r="E61" s="355">
        <f t="shared" si="0"/>
        <v>-25.190574043638136</v>
      </c>
      <c r="F61" s="186">
        <f t="shared" si="1"/>
        <v>1.1793893051406315E-2</v>
      </c>
    </row>
    <row r="62" spans="1:6">
      <c r="A62" s="273" t="s">
        <v>158</v>
      </c>
      <c r="B62" s="226" t="s">
        <v>302</v>
      </c>
      <c r="C62" s="115">
        <v>48095.775743656159</v>
      </c>
      <c r="D62" s="115">
        <v>61665.977112240798</v>
      </c>
      <c r="E62" s="355">
        <f t="shared" si="0"/>
        <v>28.21495476216441</v>
      </c>
      <c r="F62" s="186">
        <f t="shared" si="1"/>
        <v>2.9287112870273829E-2</v>
      </c>
    </row>
    <row r="63" spans="1:6" ht="30">
      <c r="A63" s="273" t="s">
        <v>159</v>
      </c>
      <c r="B63" s="226" t="s">
        <v>338</v>
      </c>
      <c r="C63" s="115">
        <v>10040.734302410123</v>
      </c>
      <c r="D63" s="115">
        <v>15439.219412406923</v>
      </c>
      <c r="E63" s="355">
        <f t="shared" si="0"/>
        <v>53.765839702590057</v>
      </c>
      <c r="F63" s="186">
        <f t="shared" si="1"/>
        <v>7.3325710989233291E-3</v>
      </c>
    </row>
    <row r="64" spans="1:6" ht="45">
      <c r="A64" s="273" t="s">
        <v>160</v>
      </c>
      <c r="B64" s="226" t="s">
        <v>339</v>
      </c>
      <c r="C64" s="115">
        <v>53195.098343536374</v>
      </c>
      <c r="D64" s="115">
        <v>20611.229668922424</v>
      </c>
      <c r="E64" s="355">
        <f t="shared" si="0"/>
        <v>-61.253517127059034</v>
      </c>
      <c r="F64" s="186">
        <f t="shared" si="1"/>
        <v>9.788921508697597E-3</v>
      </c>
    </row>
    <row r="65" spans="1:6">
      <c r="A65" s="273" t="s">
        <v>161</v>
      </c>
      <c r="B65" s="226" t="s">
        <v>340</v>
      </c>
      <c r="C65" s="115">
        <v>4353.5370801849367</v>
      </c>
      <c r="D65" s="115">
        <v>13977.6919953003</v>
      </c>
      <c r="E65" s="355">
        <f t="shared" si="0"/>
        <v>221.06518763603901</v>
      </c>
      <c r="F65" s="186">
        <f t="shared" si="1"/>
        <v>6.6384457411122902E-3</v>
      </c>
    </row>
    <row r="66" spans="1:6">
      <c r="A66" s="273" t="s">
        <v>162</v>
      </c>
      <c r="B66" s="226" t="s">
        <v>303</v>
      </c>
      <c r="C66" s="115">
        <v>151622.29075577162</v>
      </c>
      <c r="D66" s="115">
        <v>165598.35193921914</v>
      </c>
      <c r="E66" s="355">
        <f t="shared" si="0"/>
        <v>9.2176823828362444</v>
      </c>
      <c r="F66" s="186">
        <f t="shared" si="1"/>
        <v>7.8647867940983732E-2</v>
      </c>
    </row>
    <row r="67" spans="1:6" ht="30">
      <c r="A67" s="273" t="s">
        <v>163</v>
      </c>
      <c r="B67" s="226" t="s">
        <v>304</v>
      </c>
      <c r="C67" s="115">
        <v>264016.14735521912</v>
      </c>
      <c r="D67" s="115">
        <v>223416.12323249952</v>
      </c>
      <c r="E67" s="355">
        <f t="shared" si="0"/>
        <v>-15.377856441520805</v>
      </c>
      <c r="F67" s="186">
        <f t="shared" si="1"/>
        <v>0.10610734678280778</v>
      </c>
    </row>
    <row r="68" spans="1:6" ht="30">
      <c r="A68" s="273" t="s">
        <v>164</v>
      </c>
      <c r="B68" s="226" t="s">
        <v>305</v>
      </c>
      <c r="C68" s="115">
        <v>80977.136432220534</v>
      </c>
      <c r="D68" s="115">
        <v>48287.757659940013</v>
      </c>
      <c r="E68" s="355">
        <f t="shared" si="0"/>
        <v>-40.368652452463763</v>
      </c>
      <c r="F68" s="186">
        <f t="shared" si="1"/>
        <v>2.2933375502427092E-2</v>
      </c>
    </row>
    <row r="69" spans="1:6">
      <c r="A69" s="273" t="s">
        <v>165</v>
      </c>
      <c r="B69" s="226" t="s">
        <v>306</v>
      </c>
      <c r="C69" s="115">
        <v>233718.35992144386</v>
      </c>
      <c r="D69" s="115">
        <v>229007.3707693519</v>
      </c>
      <c r="E69" s="355">
        <f t="shared" si="0"/>
        <v>-2.0156692669225436</v>
      </c>
      <c r="F69" s="186">
        <f t="shared" si="1"/>
        <v>0.10876280616844898</v>
      </c>
    </row>
    <row r="70" spans="1:6">
      <c r="A70" s="273" t="s">
        <v>166</v>
      </c>
      <c r="B70" s="226" t="s">
        <v>307</v>
      </c>
      <c r="C70" s="115">
        <v>53947.340823398605</v>
      </c>
      <c r="D70" s="115">
        <v>41886.295100631694</v>
      </c>
      <c r="E70" s="355">
        <f t="shared" si="0"/>
        <v>-22.357071801277115</v>
      </c>
      <c r="F70" s="186">
        <f t="shared" si="1"/>
        <v>1.9893119508947024E-2</v>
      </c>
    </row>
    <row r="71" spans="1:6" ht="30">
      <c r="A71" s="273" t="s">
        <v>167</v>
      </c>
      <c r="B71" s="226" t="s">
        <v>341</v>
      </c>
      <c r="C71" s="115">
        <v>430.00656118774401</v>
      </c>
      <c r="D71" s="115">
        <v>1307.9247052574156</v>
      </c>
      <c r="E71" s="355">
        <f t="shared" ref="E71:E102" si="2">D71/C71*100-100</f>
        <v>204.16389499842211</v>
      </c>
      <c r="F71" s="186">
        <f t="shared" ref="F71:F102" si="3">D71/D$102*100</f>
        <v>6.2117459679544894E-4</v>
      </c>
    </row>
    <row r="72" spans="1:6" ht="45">
      <c r="A72" s="273" t="s">
        <v>168</v>
      </c>
      <c r="B72" s="226" t="s">
        <v>308</v>
      </c>
      <c r="C72" s="115">
        <v>2713.4976996517184</v>
      </c>
      <c r="D72" s="115">
        <v>21887.842937232977</v>
      </c>
      <c r="E72" s="355">
        <f t="shared" si="2"/>
        <v>706.62839478516287</v>
      </c>
      <c r="F72" s="186">
        <f t="shared" si="3"/>
        <v>1.0395225318862614E-2</v>
      </c>
    </row>
    <row r="73" spans="1:6" ht="30">
      <c r="A73" s="273" t="s">
        <v>169</v>
      </c>
      <c r="B73" s="226" t="s">
        <v>309</v>
      </c>
      <c r="C73" s="115">
        <v>91694.606866195711</v>
      </c>
      <c r="D73" s="115">
        <v>82030.657214538543</v>
      </c>
      <c r="E73" s="355">
        <f t="shared" si="2"/>
        <v>-10.539278134164604</v>
      </c>
      <c r="F73" s="186">
        <f t="shared" si="3"/>
        <v>3.8958940232020491E-2</v>
      </c>
    </row>
    <row r="74" spans="1:6">
      <c r="A74" s="273" t="s">
        <v>170</v>
      </c>
      <c r="B74" s="226" t="s">
        <v>310</v>
      </c>
      <c r="C74" s="115">
        <v>48965.642860441207</v>
      </c>
      <c r="D74" s="115">
        <v>57069.025437972996</v>
      </c>
      <c r="E74" s="355">
        <f t="shared" si="2"/>
        <v>16.549119145903049</v>
      </c>
      <c r="F74" s="186">
        <f t="shared" si="3"/>
        <v>2.7103875875611E-2</v>
      </c>
    </row>
    <row r="75" spans="1:6">
      <c r="A75" s="273" t="s">
        <v>171</v>
      </c>
      <c r="B75" s="226" t="s">
        <v>311</v>
      </c>
      <c r="C75" s="115">
        <v>641824.19425752806</v>
      </c>
      <c r="D75" s="115">
        <v>805067.53357164748</v>
      </c>
      <c r="E75" s="355">
        <f t="shared" si="2"/>
        <v>25.434276360205118</v>
      </c>
      <c r="F75" s="186">
        <f t="shared" si="3"/>
        <v>0.38235190340031949</v>
      </c>
    </row>
    <row r="76" spans="1:6" ht="45">
      <c r="A76" s="273" t="s">
        <v>172</v>
      </c>
      <c r="B76" s="226" t="s">
        <v>312</v>
      </c>
      <c r="C76" s="115">
        <v>11819717.445628386</v>
      </c>
      <c r="D76" s="115">
        <v>33879563.848090358</v>
      </c>
      <c r="E76" s="355">
        <f t="shared" si="2"/>
        <v>186.63598773776926</v>
      </c>
      <c r="F76" s="186">
        <f t="shared" si="3"/>
        <v>16.090470902758319</v>
      </c>
    </row>
    <row r="77" spans="1:6">
      <c r="A77" s="273" t="s">
        <v>173</v>
      </c>
      <c r="B77" s="226" t="s">
        <v>313</v>
      </c>
      <c r="C77" s="115">
        <v>820650.56996182248</v>
      </c>
      <c r="D77" s="115">
        <v>1866398.1832335666</v>
      </c>
      <c r="E77" s="355">
        <f t="shared" si="2"/>
        <v>127.42909729781741</v>
      </c>
      <c r="F77" s="186">
        <f t="shared" si="3"/>
        <v>0.88641122403272687</v>
      </c>
    </row>
    <row r="78" spans="1:6">
      <c r="A78" s="273" t="s">
        <v>174</v>
      </c>
      <c r="B78" s="226" t="s">
        <v>314</v>
      </c>
      <c r="C78" s="115">
        <v>659019.38106221007</v>
      </c>
      <c r="D78" s="115">
        <v>335948.70334184199</v>
      </c>
      <c r="E78" s="355">
        <f t="shared" si="2"/>
        <v>-49.022940296481345</v>
      </c>
      <c r="F78" s="186">
        <f t="shared" si="3"/>
        <v>0.15955260995031917</v>
      </c>
    </row>
    <row r="79" spans="1:6">
      <c r="A79" s="273" t="s">
        <v>175</v>
      </c>
      <c r="B79" s="226" t="s">
        <v>32</v>
      </c>
      <c r="C79" s="115">
        <v>2166909.5126439505</v>
      </c>
      <c r="D79" s="115">
        <v>1475541.5718936641</v>
      </c>
      <c r="E79" s="355">
        <f t="shared" si="2"/>
        <v>-31.90571349270212</v>
      </c>
      <c r="F79" s="186">
        <f t="shared" si="3"/>
        <v>0.70078112087926181</v>
      </c>
    </row>
    <row r="80" spans="1:6">
      <c r="A80" s="273" t="s">
        <v>176</v>
      </c>
      <c r="B80" s="226" t="s">
        <v>342</v>
      </c>
      <c r="C80" s="115">
        <v>533.91674999999998</v>
      </c>
      <c r="D80" s="115">
        <v>1382.0896540832521</v>
      </c>
      <c r="E80" s="355">
        <f t="shared" si="2"/>
        <v>158.85864305310747</v>
      </c>
      <c r="F80" s="186">
        <f t="shared" si="3"/>
        <v>6.5639786461664745E-4</v>
      </c>
    </row>
    <row r="81" spans="1:6">
      <c r="A81" s="273" t="s">
        <v>177</v>
      </c>
      <c r="B81" s="226" t="s">
        <v>53</v>
      </c>
      <c r="C81" s="115">
        <v>1061995.9776817195</v>
      </c>
      <c r="D81" s="115">
        <v>851106.34657019412</v>
      </c>
      <c r="E81" s="355">
        <f t="shared" si="2"/>
        <v>-19.857855918803594</v>
      </c>
      <c r="F81" s="186">
        <f t="shared" si="3"/>
        <v>0.4042171843192886</v>
      </c>
    </row>
    <row r="82" spans="1:6">
      <c r="A82" s="273" t="s">
        <v>178</v>
      </c>
      <c r="B82" s="226" t="s">
        <v>315</v>
      </c>
      <c r="C82" s="115">
        <v>2290.9897500000002</v>
      </c>
      <c r="D82" s="115">
        <v>121.6153671875</v>
      </c>
      <c r="E82" s="355">
        <f t="shared" si="2"/>
        <v>-94.69157960276776</v>
      </c>
      <c r="F82" s="186">
        <f t="shared" si="3"/>
        <v>5.7758964543725575E-5</v>
      </c>
    </row>
    <row r="83" spans="1:6">
      <c r="A83" s="273" t="s">
        <v>179</v>
      </c>
      <c r="B83" s="226" t="s">
        <v>58</v>
      </c>
      <c r="C83" s="115">
        <v>104949.62223632813</v>
      </c>
      <c r="D83" s="115">
        <v>116272.17577050781</v>
      </c>
      <c r="E83" s="355">
        <f t="shared" si="2"/>
        <v>10.788560542584207</v>
      </c>
      <c r="F83" s="186">
        <f t="shared" si="3"/>
        <v>5.5221314814571015E-2</v>
      </c>
    </row>
    <row r="84" spans="1:6">
      <c r="A84" s="273" t="s">
        <v>180</v>
      </c>
      <c r="B84" s="226" t="s">
        <v>343</v>
      </c>
      <c r="C84" s="115">
        <v>172374.93327026366</v>
      </c>
      <c r="D84" s="115">
        <v>76203.152000000002</v>
      </c>
      <c r="E84" s="355">
        <f t="shared" si="2"/>
        <v>-55.792207976943835</v>
      </c>
      <c r="F84" s="186">
        <f t="shared" si="3"/>
        <v>3.619127464132281E-2</v>
      </c>
    </row>
    <row r="85" spans="1:6">
      <c r="A85" s="273" t="s">
        <v>181</v>
      </c>
      <c r="B85" s="226" t="s">
        <v>344</v>
      </c>
      <c r="C85" s="115">
        <v>204.86564166259765</v>
      </c>
      <c r="D85" s="115">
        <v>1590.5585637206993</v>
      </c>
      <c r="E85" s="355">
        <f t="shared" si="2"/>
        <v>676.39107798283771</v>
      </c>
      <c r="F85" s="186">
        <f t="shared" si="3"/>
        <v>7.5540630934431386E-4</v>
      </c>
    </row>
    <row r="86" spans="1:6" ht="30">
      <c r="A86" s="273" t="s">
        <v>182</v>
      </c>
      <c r="B86" s="226" t="s">
        <v>316</v>
      </c>
      <c r="C86" s="115">
        <v>782448.29784474941</v>
      </c>
      <c r="D86" s="115">
        <v>933116.14791056141</v>
      </c>
      <c r="E86" s="355">
        <f t="shared" si="2"/>
        <v>19.255949623869853</v>
      </c>
      <c r="F86" s="186">
        <f t="shared" si="3"/>
        <v>0.44316621944042844</v>
      </c>
    </row>
    <row r="87" spans="1:6">
      <c r="A87" s="273" t="s">
        <v>183</v>
      </c>
      <c r="B87" s="226" t="s">
        <v>317</v>
      </c>
      <c r="C87" s="115">
        <v>96294.319724334739</v>
      </c>
      <c r="D87" s="115">
        <v>71716.139954761529</v>
      </c>
      <c r="E87" s="355">
        <f t="shared" si="2"/>
        <v>-25.524018280552852</v>
      </c>
      <c r="F87" s="186">
        <f t="shared" si="3"/>
        <v>3.4060251435771557E-2</v>
      </c>
    </row>
    <row r="88" spans="1:6" ht="30">
      <c r="A88" s="273" t="s">
        <v>184</v>
      </c>
      <c r="B88" s="226" t="s">
        <v>318</v>
      </c>
      <c r="C88" s="115">
        <v>8431931.9393914286</v>
      </c>
      <c r="D88" s="115">
        <v>10253682.962916877</v>
      </c>
      <c r="E88" s="355">
        <f t="shared" si="2"/>
        <v>21.605381027979845</v>
      </c>
      <c r="F88" s="186">
        <f t="shared" si="3"/>
        <v>4.8697966744994652</v>
      </c>
    </row>
    <row r="89" spans="1:6" ht="60">
      <c r="A89" s="273" t="s">
        <v>185</v>
      </c>
      <c r="B89" s="226" t="s">
        <v>319</v>
      </c>
      <c r="C89" s="115">
        <v>4989027.944858687</v>
      </c>
      <c r="D89" s="115">
        <v>5070282.4364003707</v>
      </c>
      <c r="E89" s="355">
        <f t="shared" si="2"/>
        <v>1.6286637886127266</v>
      </c>
      <c r="F89" s="186">
        <f t="shared" si="3"/>
        <v>2.4080366671032345</v>
      </c>
    </row>
    <row r="90" spans="1:6" ht="60">
      <c r="A90" s="273" t="s">
        <v>186</v>
      </c>
      <c r="B90" s="226" t="s">
        <v>345</v>
      </c>
      <c r="C90" s="115">
        <v>2512.44875</v>
      </c>
      <c r="D90" s="115">
        <v>8426.4281763610816</v>
      </c>
      <c r="E90" s="355">
        <f t="shared" si="2"/>
        <v>235.38706715355215</v>
      </c>
      <c r="F90" s="186">
        <f t="shared" si="3"/>
        <v>4.0019758812084938E-3</v>
      </c>
    </row>
    <row r="91" spans="1:6" ht="30">
      <c r="A91" s="273" t="s">
        <v>187</v>
      </c>
      <c r="B91" s="226" t="s">
        <v>320</v>
      </c>
      <c r="C91" s="115">
        <v>1676302.6319637957</v>
      </c>
      <c r="D91" s="115">
        <v>2917790.0643180613</v>
      </c>
      <c r="E91" s="355">
        <f t="shared" si="2"/>
        <v>74.061056081493945</v>
      </c>
      <c r="F91" s="186">
        <f t="shared" si="3"/>
        <v>1.385750310741187</v>
      </c>
    </row>
    <row r="92" spans="1:6">
      <c r="A92" s="273" t="s">
        <v>188</v>
      </c>
      <c r="B92" s="226" t="s">
        <v>346</v>
      </c>
      <c r="C92" s="115">
        <v>3498044.9424540135</v>
      </c>
      <c r="D92" s="115">
        <v>6470510.3525360711</v>
      </c>
      <c r="E92" s="355">
        <f t="shared" si="2"/>
        <v>84.975049176948488</v>
      </c>
      <c r="F92" s="186">
        <f t="shared" si="3"/>
        <v>3.0730489630947995</v>
      </c>
    </row>
    <row r="93" spans="1:6">
      <c r="A93" s="273" t="s">
        <v>189</v>
      </c>
      <c r="B93" s="226" t="s">
        <v>347</v>
      </c>
      <c r="C93" s="115">
        <v>5660.8681859436028</v>
      </c>
      <c r="D93" s="115">
        <v>14112.3227734375</v>
      </c>
      <c r="E93" s="355">
        <f t="shared" si="2"/>
        <v>149.2960851566823</v>
      </c>
      <c r="F93" s="186">
        <f t="shared" si="3"/>
        <v>6.7023861338500919E-3</v>
      </c>
    </row>
    <row r="94" spans="1:6" ht="45">
      <c r="A94" s="273" t="s">
        <v>190</v>
      </c>
      <c r="B94" s="226" t="s">
        <v>321</v>
      </c>
      <c r="C94" s="115">
        <v>5922478.4728996716</v>
      </c>
      <c r="D94" s="115">
        <v>5605753.3219114086</v>
      </c>
      <c r="E94" s="355">
        <f t="shared" si="2"/>
        <v>-5.3478480747130988</v>
      </c>
      <c r="F94" s="186">
        <f t="shared" si="3"/>
        <v>2.6623486393949092</v>
      </c>
    </row>
    <row r="95" spans="1:6">
      <c r="A95" s="273" t="s">
        <v>191</v>
      </c>
      <c r="B95" s="226" t="s">
        <v>348</v>
      </c>
      <c r="C95" s="115">
        <v>470449.07742279471</v>
      </c>
      <c r="D95" s="115">
        <v>366263.49038067646</v>
      </c>
      <c r="E95" s="355">
        <f t="shared" si="2"/>
        <v>-22.145986046537871</v>
      </c>
      <c r="F95" s="186">
        <f t="shared" si="3"/>
        <v>0.1739500561795207</v>
      </c>
    </row>
    <row r="96" spans="1:6" ht="30">
      <c r="A96" s="273" t="s">
        <v>192</v>
      </c>
      <c r="B96" s="226" t="s">
        <v>322</v>
      </c>
      <c r="C96" s="115">
        <v>31763.35895042419</v>
      </c>
      <c r="D96" s="115">
        <v>9604.9825449848177</v>
      </c>
      <c r="E96" s="355">
        <f t="shared" si="2"/>
        <v>-69.76080974315046</v>
      </c>
      <c r="F96" s="186">
        <f t="shared" si="3"/>
        <v>4.5617084344576351E-3</v>
      </c>
    </row>
    <row r="97" spans="1:6">
      <c r="A97" s="273" t="s">
        <v>193</v>
      </c>
      <c r="B97" s="226" t="s">
        <v>349</v>
      </c>
      <c r="C97" s="115">
        <v>876929.03352209472</v>
      </c>
      <c r="D97" s="115">
        <v>218376.84790533449</v>
      </c>
      <c r="E97" s="355">
        <f t="shared" si="2"/>
        <v>-75.097546145980999</v>
      </c>
      <c r="F97" s="186">
        <f t="shared" si="3"/>
        <v>0.10371403636752899</v>
      </c>
    </row>
    <row r="98" spans="1:6" ht="60">
      <c r="A98" s="273" t="s">
        <v>194</v>
      </c>
      <c r="B98" s="226" t="s">
        <v>323</v>
      </c>
      <c r="C98" s="115">
        <v>157669.50583916862</v>
      </c>
      <c r="D98" s="115">
        <v>238500.00248381175</v>
      </c>
      <c r="E98" s="355">
        <f t="shared" si="2"/>
        <v>51.265776609393697</v>
      </c>
      <c r="F98" s="186">
        <f t="shared" si="3"/>
        <v>0.11327115565833554</v>
      </c>
    </row>
    <row r="99" spans="1:6" ht="30">
      <c r="A99" s="273" t="s">
        <v>195</v>
      </c>
      <c r="B99" s="226" t="s">
        <v>324</v>
      </c>
      <c r="C99" s="115">
        <v>181017.66350549326</v>
      </c>
      <c r="D99" s="115">
        <v>175393.53324827368</v>
      </c>
      <c r="E99" s="355">
        <f t="shared" si="2"/>
        <v>-3.1069510832841445</v>
      </c>
      <c r="F99" s="186">
        <f t="shared" si="3"/>
        <v>8.3299907753162955E-2</v>
      </c>
    </row>
    <row r="100" spans="1:6">
      <c r="A100" s="273" t="s">
        <v>196</v>
      </c>
      <c r="B100" s="226" t="s">
        <v>325</v>
      </c>
      <c r="C100" s="115">
        <v>183724.39145935318</v>
      </c>
      <c r="D100" s="115">
        <v>179877.95622664512</v>
      </c>
      <c r="E100" s="355">
        <f t="shared" si="2"/>
        <v>-2.0935898615067856</v>
      </c>
      <c r="F100" s="186">
        <f t="shared" si="3"/>
        <v>8.5429701329393246E-2</v>
      </c>
    </row>
    <row r="101" spans="1:6">
      <c r="A101" s="273" t="s">
        <v>197</v>
      </c>
      <c r="B101" s="226" t="s">
        <v>326</v>
      </c>
      <c r="C101" s="115">
        <v>424.33706427001948</v>
      </c>
      <c r="D101" s="115">
        <v>2099.8235908432007</v>
      </c>
      <c r="E101" s="355">
        <f t="shared" si="2"/>
        <v>394.84802711153566</v>
      </c>
      <c r="F101" s="186">
        <f t="shared" si="3"/>
        <v>9.9727229491156652E-4</v>
      </c>
    </row>
    <row r="102" spans="1:6">
      <c r="A102" s="189"/>
      <c r="B102" s="227"/>
      <c r="C102" s="61">
        <f>SUM(C6:C101)</f>
        <v>158975787.86927366</v>
      </c>
      <c r="D102" s="61">
        <f>SUM(D6:D101)</f>
        <v>210556695.65446049</v>
      </c>
      <c r="E102" s="356">
        <f t="shared" si="2"/>
        <v>32.44576326780151</v>
      </c>
      <c r="F102" s="86">
        <f t="shared" si="3"/>
        <v>100</v>
      </c>
    </row>
  </sheetData>
  <mergeCells count="5">
    <mergeCell ref="A1:F1"/>
    <mergeCell ref="C4:D4"/>
    <mergeCell ref="E4:E5"/>
    <mergeCell ref="F4:F5"/>
    <mergeCell ref="A2:F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9"/>
  <sheetViews>
    <sheetView topLeftCell="A7" workbookViewId="0">
      <selection activeCell="A20" sqref="A20:XFD20"/>
    </sheetView>
  </sheetViews>
  <sheetFormatPr defaultRowHeight="15"/>
  <cols>
    <col min="2" max="2" width="27" bestFit="1" customWidth="1"/>
    <col min="3" max="4" width="23.28515625" bestFit="1" customWidth="1"/>
    <col min="5" max="5" width="23.42578125" style="352" customWidth="1"/>
    <col min="6" max="6" width="18.85546875" customWidth="1"/>
  </cols>
  <sheetData>
    <row r="1" spans="1:6">
      <c r="A1" s="341" t="s">
        <v>211</v>
      </c>
      <c r="B1" s="342"/>
      <c r="C1" s="342"/>
      <c r="D1" s="342"/>
      <c r="E1" s="342"/>
      <c r="F1" s="343"/>
    </row>
    <row r="2" spans="1:6">
      <c r="A2" s="341" t="s">
        <v>240</v>
      </c>
      <c r="B2" s="342"/>
      <c r="C2" s="342"/>
      <c r="D2" s="342"/>
      <c r="E2" s="342"/>
      <c r="F2" s="343"/>
    </row>
    <row r="3" spans="1:6">
      <c r="A3" s="215"/>
      <c r="B3" s="216"/>
      <c r="C3" s="216"/>
      <c r="D3" s="219" t="s">
        <v>218</v>
      </c>
      <c r="E3" s="360"/>
      <c r="F3" s="217"/>
    </row>
    <row r="4" spans="1:6" ht="15" customHeight="1">
      <c r="A4" s="189"/>
      <c r="B4" s="189"/>
      <c r="C4" s="328" t="s">
        <v>92</v>
      </c>
      <c r="D4" s="328"/>
      <c r="E4" s="364" t="s">
        <v>241</v>
      </c>
      <c r="F4" s="330" t="s">
        <v>239</v>
      </c>
    </row>
    <row r="5" spans="1:6" s="178" customFormat="1" ht="59.25" customHeight="1">
      <c r="A5" s="208" t="s">
        <v>213</v>
      </c>
      <c r="B5" s="208" t="s">
        <v>212</v>
      </c>
      <c r="C5" s="177" t="s">
        <v>238</v>
      </c>
      <c r="D5" s="177" t="s">
        <v>219</v>
      </c>
      <c r="E5" s="365"/>
      <c r="F5" s="334"/>
    </row>
    <row r="6" spans="1:6">
      <c r="A6" s="203">
        <v>1</v>
      </c>
      <c r="B6" s="287" t="s">
        <v>352</v>
      </c>
      <c r="C6" s="287">
        <v>50</v>
      </c>
      <c r="D6" s="271">
        <v>0</v>
      </c>
      <c r="E6" s="361">
        <f>D6/C6*100-100</f>
        <v>-100</v>
      </c>
      <c r="F6" s="272">
        <f>D6/D$27*100</f>
        <v>0</v>
      </c>
    </row>
    <row r="7" spans="1:6">
      <c r="A7" s="196">
        <v>2</v>
      </c>
      <c r="B7" s="115" t="s">
        <v>353</v>
      </c>
      <c r="C7" s="115">
        <v>7507780.5949900001</v>
      </c>
      <c r="D7" s="71">
        <v>15131569.564379999</v>
      </c>
      <c r="E7" s="362">
        <f t="shared" ref="E7:E27" si="0">D7/C7*100-100</f>
        <v>101.54517534086455</v>
      </c>
      <c r="F7" s="171">
        <f t="shared" ref="F7:F27" si="1">D7/D$27*100</f>
        <v>10.654683096536264</v>
      </c>
    </row>
    <row r="8" spans="1:6">
      <c r="A8" s="196">
        <v>3</v>
      </c>
      <c r="B8" s="115" t="s">
        <v>354</v>
      </c>
      <c r="C8" s="115">
        <v>22473951.716589998</v>
      </c>
      <c r="D8" s="71">
        <v>41498454.247550003</v>
      </c>
      <c r="E8" s="362">
        <f t="shared" si="0"/>
        <v>84.651345570509278</v>
      </c>
      <c r="F8" s="171">
        <f t="shared" si="1"/>
        <v>29.220556210149596</v>
      </c>
    </row>
    <row r="9" spans="1:6">
      <c r="A9" s="196">
        <v>4</v>
      </c>
      <c r="B9" s="115" t="s">
        <v>355</v>
      </c>
      <c r="C9" s="115">
        <v>29275312.028930001</v>
      </c>
      <c r="D9" s="71">
        <v>48107064.767849997</v>
      </c>
      <c r="E9" s="362">
        <f t="shared" si="0"/>
        <v>64.326394609595866</v>
      </c>
      <c r="F9" s="171">
        <f t="shared" si="1"/>
        <v>33.873916887814175</v>
      </c>
    </row>
    <row r="10" spans="1:6">
      <c r="A10" s="196">
        <v>5</v>
      </c>
      <c r="B10" s="115" t="s">
        <v>356</v>
      </c>
      <c r="C10" s="115">
        <v>0</v>
      </c>
      <c r="D10" s="71">
        <v>22952.51484</v>
      </c>
      <c r="E10" s="362" t="s">
        <v>216</v>
      </c>
      <c r="F10" s="171">
        <f t="shared" si="1"/>
        <v>1.6161692337880486E-2</v>
      </c>
    </row>
    <row r="11" spans="1:6">
      <c r="A11" s="196">
        <v>6</v>
      </c>
      <c r="B11" s="115" t="s">
        <v>357</v>
      </c>
      <c r="C11" s="115">
        <v>2394035.3967800001</v>
      </c>
      <c r="D11" s="71">
        <v>0</v>
      </c>
      <c r="E11" s="362">
        <f t="shared" si="0"/>
        <v>-100</v>
      </c>
      <c r="F11" s="171">
        <f t="shared" si="1"/>
        <v>0</v>
      </c>
    </row>
    <row r="12" spans="1:6">
      <c r="A12" s="196">
        <v>7</v>
      </c>
      <c r="B12" s="115" t="s">
        <v>358</v>
      </c>
      <c r="C12" s="115">
        <v>1408.3257900000001</v>
      </c>
      <c r="D12" s="71">
        <v>34909.23042</v>
      </c>
      <c r="E12" s="362">
        <f t="shared" si="0"/>
        <v>2378.7752001616045</v>
      </c>
      <c r="F12" s="171">
        <f t="shared" si="1"/>
        <v>2.4580846401065577E-2</v>
      </c>
    </row>
    <row r="13" spans="1:6">
      <c r="A13" s="196">
        <v>8</v>
      </c>
      <c r="B13" s="115" t="s">
        <v>359</v>
      </c>
      <c r="C13" s="115">
        <v>0</v>
      </c>
      <c r="D13" s="71">
        <v>2.8999999999999998E-3</v>
      </c>
      <c r="E13" s="362" t="s">
        <v>216</v>
      </c>
      <c r="F13" s="171">
        <f t="shared" si="1"/>
        <v>2.0419944440324954E-9</v>
      </c>
    </row>
    <row r="14" spans="1:6">
      <c r="A14" s="196">
        <v>9</v>
      </c>
      <c r="B14" s="115" t="s">
        <v>360</v>
      </c>
      <c r="C14" s="115">
        <v>600439.39043999999</v>
      </c>
      <c r="D14" s="71">
        <v>1824094.44973</v>
      </c>
      <c r="E14" s="362">
        <f t="shared" si="0"/>
        <v>203.79326852512287</v>
      </c>
      <c r="F14" s="171">
        <f t="shared" si="1"/>
        <v>1.2844105971514388</v>
      </c>
    </row>
    <row r="15" spans="1:6">
      <c r="A15" s="196">
        <v>10</v>
      </c>
      <c r="B15" s="115" t="s">
        <v>361</v>
      </c>
      <c r="C15" s="115">
        <v>445823.386</v>
      </c>
      <c r="D15" s="71">
        <v>571740.32978000003</v>
      </c>
      <c r="E15" s="362">
        <f t="shared" si="0"/>
        <v>28.243682977186836</v>
      </c>
      <c r="F15" s="171">
        <f t="shared" si="1"/>
        <v>0.40258295753105749</v>
      </c>
    </row>
    <row r="16" spans="1:6">
      <c r="A16" s="196">
        <v>11</v>
      </c>
      <c r="B16" s="115" t="s">
        <v>362</v>
      </c>
      <c r="C16" s="115">
        <v>2425.8719999999998</v>
      </c>
      <c r="D16" s="71">
        <v>2680.9120800000001</v>
      </c>
      <c r="E16" s="362">
        <f t="shared" si="0"/>
        <v>10.513336235382582</v>
      </c>
      <c r="F16" s="171">
        <f t="shared" si="1"/>
        <v>1.887726749068828E-3</v>
      </c>
    </row>
    <row r="17" spans="1:6">
      <c r="A17" s="196">
        <v>12</v>
      </c>
      <c r="B17" s="115" t="s">
        <v>363</v>
      </c>
      <c r="C17" s="115">
        <v>1310844.2033299999</v>
      </c>
      <c r="D17" s="71">
        <v>815187.19920000003</v>
      </c>
      <c r="E17" s="362">
        <f t="shared" si="0"/>
        <v>-37.812045311781425</v>
      </c>
      <c r="F17" s="171">
        <f t="shared" si="1"/>
        <v>0.57400266607338324</v>
      </c>
    </row>
    <row r="18" spans="1:6">
      <c r="A18" s="196">
        <v>13</v>
      </c>
      <c r="B18" s="115" t="s">
        <v>364</v>
      </c>
      <c r="C18" s="115">
        <v>13839499.91179</v>
      </c>
      <c r="D18" s="71">
        <v>13672336.793339999</v>
      </c>
      <c r="E18" s="362">
        <f t="shared" si="0"/>
        <v>-1.207869644968838</v>
      </c>
      <c r="F18" s="171">
        <f t="shared" si="1"/>
        <v>9.6271847479108086</v>
      </c>
    </row>
    <row r="19" spans="1:6">
      <c r="A19" s="196">
        <v>14</v>
      </c>
      <c r="B19" s="115" t="s">
        <v>365</v>
      </c>
      <c r="C19" s="115">
        <v>0</v>
      </c>
      <c r="D19" s="71">
        <v>203039.95387999999</v>
      </c>
      <c r="E19" s="362" t="s">
        <v>216</v>
      </c>
      <c r="F19" s="171">
        <f t="shared" si="1"/>
        <v>0.14296774404812901</v>
      </c>
    </row>
    <row r="20" spans="1:6">
      <c r="A20" s="196">
        <v>15</v>
      </c>
      <c r="B20" s="115" t="s">
        <v>366</v>
      </c>
      <c r="C20" s="115">
        <v>1164523.0651499999</v>
      </c>
      <c r="D20" s="71">
        <v>1358429.7337799999</v>
      </c>
      <c r="E20" s="362">
        <f t="shared" si="0"/>
        <v>16.651165995155552</v>
      </c>
      <c r="F20" s="171">
        <f t="shared" si="1"/>
        <v>0.95651929965079374</v>
      </c>
    </row>
    <row r="21" spans="1:6">
      <c r="A21" s="196">
        <v>16</v>
      </c>
      <c r="B21" s="115" t="s">
        <v>367</v>
      </c>
      <c r="C21" s="115">
        <v>33659.83</v>
      </c>
      <c r="D21" s="71">
        <v>54083.148999999998</v>
      </c>
      <c r="E21" s="362">
        <f t="shared" si="0"/>
        <v>60.675645123579045</v>
      </c>
      <c r="F21" s="171">
        <f t="shared" si="1"/>
        <v>3.8081893025441932E-2</v>
      </c>
    </row>
    <row r="22" spans="1:6">
      <c r="A22" s="196">
        <v>17</v>
      </c>
      <c r="B22" s="115" t="s">
        <v>368</v>
      </c>
      <c r="C22" s="115">
        <v>1595969.1294300002</v>
      </c>
      <c r="D22" s="71">
        <v>69374.687120000002</v>
      </c>
      <c r="E22" s="362">
        <f t="shared" si="0"/>
        <v>-95.65313101358187</v>
      </c>
      <c r="F22" s="171">
        <f t="shared" si="1"/>
        <v>4.8849215743287155E-2</v>
      </c>
    </row>
    <row r="23" spans="1:6">
      <c r="A23" s="196">
        <v>18</v>
      </c>
      <c r="B23" s="115" t="s">
        <v>369</v>
      </c>
      <c r="C23" s="115">
        <v>706399.12456000003</v>
      </c>
      <c r="D23" s="71">
        <v>148216.66144</v>
      </c>
      <c r="E23" s="362">
        <f t="shared" si="0"/>
        <v>-79.018000407019088</v>
      </c>
      <c r="F23" s="171">
        <f t="shared" si="1"/>
        <v>0.10436468937018119</v>
      </c>
    </row>
    <row r="24" spans="1:6">
      <c r="A24" s="196">
        <v>19</v>
      </c>
      <c r="B24" s="115" t="s">
        <v>370</v>
      </c>
      <c r="C24" s="115">
        <v>16</v>
      </c>
      <c r="D24" s="71">
        <v>0</v>
      </c>
      <c r="E24" s="362">
        <f t="shared" si="0"/>
        <v>-100</v>
      </c>
      <c r="F24" s="171">
        <f t="shared" si="1"/>
        <v>0</v>
      </c>
    </row>
    <row r="25" spans="1:6">
      <c r="A25" s="196">
        <v>20</v>
      </c>
      <c r="B25" s="115" t="s">
        <v>371</v>
      </c>
      <c r="C25" s="115">
        <v>17437109.397840001</v>
      </c>
      <c r="D25" s="71">
        <v>18503866.38659</v>
      </c>
      <c r="E25" s="362">
        <f t="shared" si="0"/>
        <v>6.1177398409976433</v>
      </c>
      <c r="F25" s="171">
        <f t="shared" si="1"/>
        <v>13.029238742943598</v>
      </c>
    </row>
    <row r="26" spans="1:6">
      <c r="A26" s="204">
        <v>21</v>
      </c>
      <c r="B26" s="288" t="s">
        <v>372</v>
      </c>
      <c r="C26" s="288">
        <v>0</v>
      </c>
      <c r="D26" s="292">
        <v>15.6</v>
      </c>
      <c r="E26" s="363" t="s">
        <v>216</v>
      </c>
      <c r="F26" s="274">
        <f t="shared" si="1"/>
        <v>1.0984521836864459E-5</v>
      </c>
    </row>
    <row r="27" spans="1:6">
      <c r="A27" s="172"/>
      <c r="B27" s="290" t="s">
        <v>35</v>
      </c>
      <c r="C27" s="291">
        <f>SUM(C6:C26)</f>
        <v>98789247.373620003</v>
      </c>
      <c r="D27" s="291">
        <f>SUM(D6:D26)</f>
        <v>142018016.18388</v>
      </c>
      <c r="E27" s="363">
        <f t="shared" si="0"/>
        <v>43.758576929702883</v>
      </c>
      <c r="F27" s="274">
        <f t="shared" si="1"/>
        <v>100</v>
      </c>
    </row>
    <row r="29" spans="1:6">
      <c r="C29" s="289"/>
      <c r="D29" s="289"/>
    </row>
  </sheetData>
  <mergeCells count="5">
    <mergeCell ref="A1:F1"/>
    <mergeCell ref="C4:D4"/>
    <mergeCell ref="E4:E5"/>
    <mergeCell ref="F4:F5"/>
    <mergeCell ref="A2:F2"/>
  </mergeCells>
  <conditionalFormatting sqref="C4:D4">
    <cfRule type="top10" dxfId="41" priority="16" rank="10"/>
  </conditionalFormatting>
  <conditionalFormatting sqref="C5">
    <cfRule type="top10" dxfId="40" priority="15" rank="10"/>
  </conditionalFormatting>
  <conditionalFormatting sqref="C4:C5">
    <cfRule type="top10" dxfId="39" priority="4" rank="10"/>
  </conditionalFormatting>
  <conditionalFormatting sqref="C4:D4">
    <cfRule type="top10" dxfId="38" priority="3" rank="10"/>
  </conditionalFormatting>
  <conditionalFormatting sqref="C4:D4">
    <cfRule type="top10" dxfId="37" priority="2" rank="10"/>
  </conditionalFormatting>
  <conditionalFormatting sqref="C5">
    <cfRule type="top10" dxfId="36" priority="1" rank="10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selection activeCell="E10" sqref="E10"/>
    </sheetView>
  </sheetViews>
  <sheetFormatPr defaultRowHeight="67.5" customHeight="1"/>
  <cols>
    <col min="1" max="1" width="9.140625" style="178"/>
    <col min="2" max="2" width="25.5703125" style="178" bestFit="1" customWidth="1"/>
    <col min="3" max="3" width="37.85546875" style="297" customWidth="1"/>
    <col min="4" max="4" width="29.7109375" style="297" customWidth="1"/>
    <col min="5" max="5" width="28.7109375" style="213" customWidth="1"/>
    <col min="6" max="6" width="27.5703125" style="178" customWidth="1"/>
    <col min="7" max="16384" width="9.140625" style="178"/>
  </cols>
  <sheetData>
    <row r="1" spans="1:6" ht="15">
      <c r="A1" s="344" t="s">
        <v>210</v>
      </c>
      <c r="B1" s="345"/>
      <c r="C1" s="345"/>
      <c r="D1" s="345"/>
      <c r="E1" s="345"/>
      <c r="F1" s="330"/>
    </row>
    <row r="2" spans="1:6" ht="15">
      <c r="A2" s="344" t="s">
        <v>240</v>
      </c>
      <c r="B2" s="345"/>
      <c r="C2" s="345"/>
      <c r="D2" s="345"/>
      <c r="E2" s="345"/>
      <c r="F2" s="330"/>
    </row>
    <row r="3" spans="1:6" ht="15">
      <c r="A3" s="218"/>
      <c r="B3" s="219"/>
      <c r="C3" s="267"/>
      <c r="D3" s="267" t="s">
        <v>218</v>
      </c>
      <c r="E3" s="219"/>
      <c r="F3" s="214"/>
    </row>
    <row r="4" spans="1:6" ht="15" customHeight="1">
      <c r="A4" s="177"/>
      <c r="B4" s="177"/>
      <c r="C4" s="328" t="s">
        <v>92</v>
      </c>
      <c r="D4" s="328"/>
      <c r="E4" s="329" t="s">
        <v>241</v>
      </c>
      <c r="F4" s="346" t="s">
        <v>239</v>
      </c>
    </row>
    <row r="5" spans="1:6" ht="15">
      <c r="A5" s="177" t="s">
        <v>213</v>
      </c>
      <c r="B5" s="177" t="s">
        <v>212</v>
      </c>
      <c r="C5" s="264" t="s">
        <v>238</v>
      </c>
      <c r="D5" s="264" t="s">
        <v>219</v>
      </c>
      <c r="E5" s="329"/>
      <c r="F5" s="346"/>
    </row>
    <row r="6" spans="1:6" ht="15">
      <c r="A6" s="202">
        <v>1</v>
      </c>
      <c r="B6" s="202" t="s">
        <v>352</v>
      </c>
      <c r="C6" s="203">
        <v>263241.72325602698</v>
      </c>
      <c r="D6" s="203">
        <v>240975.32733679199</v>
      </c>
      <c r="E6" s="294">
        <f>D6/C6*100-100</f>
        <v>-8.4585359964304985</v>
      </c>
      <c r="F6" s="295">
        <f>D6/D$35*100</f>
        <v>2.5662348779986608E-2</v>
      </c>
    </row>
    <row r="7" spans="1:6" ht="15">
      <c r="A7" s="170">
        <v>2</v>
      </c>
      <c r="B7" s="170" t="s">
        <v>353</v>
      </c>
      <c r="C7" s="196">
        <v>123957301.619197</v>
      </c>
      <c r="D7" s="196">
        <v>140698566.17285299</v>
      </c>
      <c r="E7" s="294">
        <f t="shared" ref="E7:E35" si="0">D7/C7*100-100</f>
        <v>13.505670367919095</v>
      </c>
      <c r="F7" s="295">
        <f t="shared" ref="F7:F35" si="1">D7/D$35*100</f>
        <v>14.983507722039334</v>
      </c>
    </row>
    <row r="8" spans="1:6" ht="15">
      <c r="A8" s="170">
        <v>3</v>
      </c>
      <c r="B8" s="170" t="s">
        <v>354</v>
      </c>
      <c r="C8" s="196">
        <v>89418128.898985103</v>
      </c>
      <c r="D8" s="196">
        <v>112778044.950748</v>
      </c>
      <c r="E8" s="294">
        <f t="shared" si="0"/>
        <v>26.124362407708617</v>
      </c>
      <c r="F8" s="295">
        <f t="shared" si="1"/>
        <v>12.010148741104027</v>
      </c>
    </row>
    <row r="9" spans="1:6" ht="15">
      <c r="A9" s="170">
        <v>4</v>
      </c>
      <c r="B9" s="170" t="s">
        <v>355</v>
      </c>
      <c r="C9" s="196">
        <v>275707558.06529701</v>
      </c>
      <c r="D9" s="196">
        <v>438187131.35258698</v>
      </c>
      <c r="E9" s="294">
        <f t="shared" si="0"/>
        <v>58.93185316624843</v>
      </c>
      <c r="F9" s="295">
        <f t="shared" si="1"/>
        <v>46.66415902386462</v>
      </c>
    </row>
    <row r="10" spans="1:6" ht="15">
      <c r="A10" s="170">
        <v>5</v>
      </c>
      <c r="B10" s="170" t="s">
        <v>356</v>
      </c>
      <c r="C10" s="196">
        <v>579855.46795075701</v>
      </c>
      <c r="D10" s="196">
        <v>4301976.4954093304</v>
      </c>
      <c r="E10" s="294">
        <f t="shared" si="0"/>
        <v>641.90496307860406</v>
      </c>
      <c r="F10" s="295">
        <f t="shared" si="1"/>
        <v>0.45813329724915403</v>
      </c>
    </row>
    <row r="11" spans="1:6" ht="15">
      <c r="A11" s="170">
        <v>6</v>
      </c>
      <c r="B11" s="170" t="s">
        <v>357</v>
      </c>
      <c r="C11" s="196">
        <v>103886061.211963</v>
      </c>
      <c r="D11" s="196">
        <v>44267.2608405762</v>
      </c>
      <c r="E11" s="294">
        <f t="shared" si="0"/>
        <v>-99.957388642591567</v>
      </c>
      <c r="F11" s="295">
        <f t="shared" si="1"/>
        <v>4.7141833970322216E-3</v>
      </c>
    </row>
    <row r="12" spans="1:6" ht="15">
      <c r="A12" s="170">
        <v>7</v>
      </c>
      <c r="B12" s="170" t="s">
        <v>358</v>
      </c>
      <c r="C12" s="196">
        <v>584944.628901207</v>
      </c>
      <c r="D12" s="196">
        <v>791126.81694184896</v>
      </c>
      <c r="E12" s="294">
        <f t="shared" si="0"/>
        <v>35.248154757476129</v>
      </c>
      <c r="F12" s="295">
        <f t="shared" si="1"/>
        <v>8.4250004056173028E-2</v>
      </c>
    </row>
    <row r="13" spans="1:6" ht="15">
      <c r="A13" s="170">
        <v>8</v>
      </c>
      <c r="B13" s="170" t="s">
        <v>359</v>
      </c>
      <c r="C13" s="196">
        <v>34557.614640624997</v>
      </c>
      <c r="D13" s="196">
        <v>2307.0199785156301</v>
      </c>
      <c r="E13" s="294">
        <f t="shared" si="0"/>
        <v>-93.324134195872531</v>
      </c>
      <c r="F13" s="295">
        <f t="shared" si="1"/>
        <v>2.4568304143569538E-4</v>
      </c>
    </row>
    <row r="14" spans="1:6" ht="15">
      <c r="A14" s="170">
        <v>9</v>
      </c>
      <c r="B14" s="170" t="s">
        <v>360</v>
      </c>
      <c r="C14" s="196">
        <v>5806241.2272936897</v>
      </c>
      <c r="D14" s="196">
        <v>4077600.6630975702</v>
      </c>
      <c r="E14" s="294">
        <f t="shared" si="0"/>
        <v>-29.77211067411757</v>
      </c>
      <c r="F14" s="295">
        <f t="shared" si="1"/>
        <v>0.43423868973800134</v>
      </c>
    </row>
    <row r="15" spans="1:6" ht="15">
      <c r="A15" s="170">
        <v>10</v>
      </c>
      <c r="B15" s="170" t="s">
        <v>373</v>
      </c>
      <c r="C15" s="196">
        <v>683032.11961814901</v>
      </c>
      <c r="D15" s="196">
        <v>550436.97902545903</v>
      </c>
      <c r="E15" s="294">
        <f t="shared" si="0"/>
        <v>-19.412724055615087</v>
      </c>
      <c r="F15" s="295">
        <f t="shared" si="1"/>
        <v>5.8618058094434759E-2</v>
      </c>
    </row>
    <row r="16" spans="1:6" ht="15">
      <c r="A16" s="170">
        <v>11</v>
      </c>
      <c r="B16" s="170" t="s">
        <v>361</v>
      </c>
      <c r="C16" s="196">
        <v>11017477.367509799</v>
      </c>
      <c r="D16" s="196">
        <v>12077174.4647095</v>
      </c>
      <c r="E16" s="294">
        <f t="shared" si="0"/>
        <v>9.6183278789817592</v>
      </c>
      <c r="F16" s="295">
        <f t="shared" si="1"/>
        <v>1.2861427218105226</v>
      </c>
    </row>
    <row r="17" spans="1:6" ht="15">
      <c r="A17" s="170">
        <v>12</v>
      </c>
      <c r="B17" s="170" t="s">
        <v>362</v>
      </c>
      <c r="C17" s="196">
        <v>965434.23995015002</v>
      </c>
      <c r="D17" s="196">
        <v>906141.72882775904</v>
      </c>
      <c r="E17" s="294">
        <f t="shared" si="0"/>
        <v>-6.1415380425550836</v>
      </c>
      <c r="F17" s="295">
        <f t="shared" si="1"/>
        <v>9.6498364983142543E-2</v>
      </c>
    </row>
    <row r="18" spans="1:6" ht="15">
      <c r="A18" s="170">
        <v>13</v>
      </c>
      <c r="B18" s="170" t="s">
        <v>363</v>
      </c>
      <c r="C18" s="196">
        <v>10986472.6287465</v>
      </c>
      <c r="D18" s="196">
        <v>12712554.828183699</v>
      </c>
      <c r="E18" s="294">
        <f t="shared" si="0"/>
        <v>15.710977105798676</v>
      </c>
      <c r="F18" s="295">
        <f t="shared" si="1"/>
        <v>1.3538067132889566</v>
      </c>
    </row>
    <row r="19" spans="1:6" ht="15">
      <c r="A19" s="170">
        <v>14</v>
      </c>
      <c r="B19" s="170" t="s">
        <v>374</v>
      </c>
      <c r="C19" s="196">
        <v>219598.746416771</v>
      </c>
      <c r="D19" s="196">
        <v>329682.29475572199</v>
      </c>
      <c r="E19" s="294">
        <f t="shared" si="0"/>
        <v>50.1294065358762</v>
      </c>
      <c r="F19" s="295">
        <f t="shared" si="1"/>
        <v>3.5109079954825546E-2</v>
      </c>
    </row>
    <row r="20" spans="1:6" ht="15">
      <c r="A20" s="170">
        <v>15</v>
      </c>
      <c r="B20" s="170" t="s">
        <v>364</v>
      </c>
      <c r="C20" s="196">
        <v>22811015.131601099</v>
      </c>
      <c r="D20" s="196">
        <v>25036879.1506976</v>
      </c>
      <c r="E20" s="294">
        <f t="shared" si="0"/>
        <v>9.7578472779710381</v>
      </c>
      <c r="F20" s="295">
        <f t="shared" si="1"/>
        <v>2.6662693323354163</v>
      </c>
    </row>
    <row r="21" spans="1:6" ht="15">
      <c r="A21" s="170">
        <v>16</v>
      </c>
      <c r="B21" s="170" t="s">
        <v>365</v>
      </c>
      <c r="C21" s="196">
        <v>0</v>
      </c>
      <c r="D21" s="196">
        <v>11689342.481203901</v>
      </c>
      <c r="E21" s="294" t="s">
        <v>216</v>
      </c>
      <c r="F21" s="295">
        <f t="shared" si="1"/>
        <v>1.2448410676588317</v>
      </c>
    </row>
    <row r="22" spans="1:6" ht="15">
      <c r="A22" s="170">
        <v>17</v>
      </c>
      <c r="B22" s="170" t="s">
        <v>366</v>
      </c>
      <c r="C22" s="196">
        <v>35309560.5896708</v>
      </c>
      <c r="D22" s="196">
        <v>37676808.794087604</v>
      </c>
      <c r="E22" s="294">
        <f t="shared" si="0"/>
        <v>6.7042697923272954</v>
      </c>
      <c r="F22" s="295">
        <f t="shared" si="1"/>
        <v>4.0123419226210579</v>
      </c>
    </row>
    <row r="23" spans="1:6" ht="15">
      <c r="A23" s="170">
        <v>18</v>
      </c>
      <c r="B23" s="170" t="s">
        <v>367</v>
      </c>
      <c r="C23" s="196">
        <v>535.37826684570302</v>
      </c>
      <c r="D23" s="196">
        <v>537.78569995117198</v>
      </c>
      <c r="E23" s="294">
        <f t="shared" si="0"/>
        <v>0.44966956160787674</v>
      </c>
      <c r="F23" s="295">
        <f t="shared" si="1"/>
        <v>5.7270776861516047E-5</v>
      </c>
    </row>
    <row r="24" spans="1:6" ht="15">
      <c r="A24" s="170">
        <v>19</v>
      </c>
      <c r="B24" s="170" t="s">
        <v>375</v>
      </c>
      <c r="C24" s="196">
        <v>114314.548920288</v>
      </c>
      <c r="D24" s="196">
        <v>172112.76591141499</v>
      </c>
      <c r="E24" s="294">
        <f t="shared" si="0"/>
        <v>50.560683252514025</v>
      </c>
      <c r="F24" s="295">
        <f t="shared" si="1"/>
        <v>1.8328921375979242E-2</v>
      </c>
    </row>
    <row r="25" spans="1:6" ht="15">
      <c r="A25" s="170">
        <v>20</v>
      </c>
      <c r="B25" s="170" t="s">
        <v>368</v>
      </c>
      <c r="C25" s="196">
        <v>40821769.234007202</v>
      </c>
      <c r="D25" s="196">
        <v>2035789.27822301</v>
      </c>
      <c r="E25" s="294">
        <f t="shared" si="0"/>
        <v>-95.012981268516256</v>
      </c>
      <c r="F25" s="295">
        <f t="shared" si="1"/>
        <v>0.21679868672737612</v>
      </c>
    </row>
    <row r="26" spans="1:6" ht="15">
      <c r="A26" s="170">
        <v>21</v>
      </c>
      <c r="B26" s="170" t="s">
        <v>369</v>
      </c>
      <c r="C26" s="196">
        <v>1802229.16442056</v>
      </c>
      <c r="D26" s="196">
        <v>2117850.1617728299</v>
      </c>
      <c r="E26" s="294">
        <f t="shared" si="0"/>
        <v>17.512811554891599</v>
      </c>
      <c r="F26" s="295">
        <f t="shared" si="1"/>
        <v>0.22553765199043035</v>
      </c>
    </row>
    <row r="27" spans="1:6" ht="15">
      <c r="A27" s="170">
        <v>22</v>
      </c>
      <c r="B27" s="170" t="s">
        <v>376</v>
      </c>
      <c r="C27" s="196">
        <v>285761.39889559703</v>
      </c>
      <c r="D27" s="196">
        <v>318651.86566125002</v>
      </c>
      <c r="E27" s="294">
        <f t="shared" si="0"/>
        <v>11.509765452145459</v>
      </c>
      <c r="F27" s="295">
        <f t="shared" si="1"/>
        <v>3.3934408996833108E-2</v>
      </c>
    </row>
    <row r="28" spans="1:6" ht="15">
      <c r="A28" s="170">
        <v>23</v>
      </c>
      <c r="B28" s="170" t="s">
        <v>370</v>
      </c>
      <c r="C28" s="196">
        <v>182884.22503768699</v>
      </c>
      <c r="D28" s="196">
        <v>196135.17939175799</v>
      </c>
      <c r="E28" s="294">
        <f t="shared" si="0"/>
        <v>7.2455425564126159</v>
      </c>
      <c r="F28" s="295">
        <f t="shared" si="1"/>
        <v>2.0887156528443713E-2</v>
      </c>
    </row>
    <row r="29" spans="1:6" ht="15">
      <c r="A29" s="170">
        <v>24</v>
      </c>
      <c r="B29" s="170" t="s">
        <v>377</v>
      </c>
      <c r="C29" s="196">
        <v>1122590.1992458301</v>
      </c>
      <c r="D29" s="196">
        <v>1184985.9368837301</v>
      </c>
      <c r="E29" s="294">
        <f t="shared" si="0"/>
        <v>5.5581936916800316</v>
      </c>
      <c r="F29" s="295">
        <f t="shared" si="1"/>
        <v>0.12619351013138586</v>
      </c>
    </row>
    <row r="30" spans="1:6" ht="15">
      <c r="A30" s="170">
        <v>25</v>
      </c>
      <c r="B30" s="170" t="s">
        <v>378</v>
      </c>
      <c r="C30" s="196">
        <v>2095099.1796681201</v>
      </c>
      <c r="D30" s="196">
        <v>4603533.0756133599</v>
      </c>
      <c r="E30" s="294">
        <f t="shared" si="0"/>
        <v>119.72864675278024</v>
      </c>
      <c r="F30" s="295">
        <f t="shared" si="1"/>
        <v>0.49024716643079069</v>
      </c>
    </row>
    <row r="31" spans="1:6" ht="15">
      <c r="A31" s="170">
        <v>26</v>
      </c>
      <c r="B31" s="170" t="s">
        <v>379</v>
      </c>
      <c r="C31" s="196">
        <v>25117361.218000598</v>
      </c>
      <c r="D31" s="196">
        <v>22327019.682077099</v>
      </c>
      <c r="E31" s="294">
        <f t="shared" si="0"/>
        <v>-11.109214505876423</v>
      </c>
      <c r="F31" s="295">
        <f t="shared" si="1"/>
        <v>2.3776864321810942</v>
      </c>
    </row>
    <row r="32" spans="1:6" ht="15">
      <c r="A32" s="170">
        <v>27</v>
      </c>
      <c r="B32" s="170" t="s">
        <v>380</v>
      </c>
      <c r="C32" s="196">
        <v>8243.7947313232398</v>
      </c>
      <c r="D32" s="196">
        <v>3620.6265364379901</v>
      </c>
      <c r="E32" s="294">
        <f t="shared" si="0"/>
        <v>-56.080583585117594</v>
      </c>
      <c r="F32" s="295">
        <f t="shared" si="1"/>
        <v>3.8557383449587941E-4</v>
      </c>
    </row>
    <row r="33" spans="1:6" ht="15">
      <c r="A33" s="170">
        <v>28</v>
      </c>
      <c r="B33" s="170" t="s">
        <v>371</v>
      </c>
      <c r="C33" s="196">
        <v>68588861.190681502</v>
      </c>
      <c r="D33" s="196">
        <v>103961440.73354</v>
      </c>
      <c r="E33" s="294">
        <f t="shared" si="0"/>
        <v>51.571900930852934</v>
      </c>
      <c r="F33" s="295">
        <f t="shared" si="1"/>
        <v>11.071236135495759</v>
      </c>
    </row>
    <row r="34" spans="1:6" ht="15">
      <c r="A34" s="170">
        <v>29</v>
      </c>
      <c r="B34" s="170" t="s">
        <v>372</v>
      </c>
      <c r="C34" s="196">
        <v>415.44932910156302</v>
      </c>
      <c r="D34" s="196">
        <v>189.03952001953101</v>
      </c>
      <c r="E34" s="294">
        <f t="shared" si="0"/>
        <v>-54.497574847854104</v>
      </c>
      <c r="F34" s="295">
        <f t="shared" si="1"/>
        <v>2.0131513668045915E-5</v>
      </c>
    </row>
    <row r="35" spans="1:6" ht="15">
      <c r="A35" s="172"/>
      <c r="B35" s="172" t="s">
        <v>35</v>
      </c>
      <c r="C35" s="181">
        <v>822370546.26220298</v>
      </c>
      <c r="D35" s="181">
        <v>939022882.91211402</v>
      </c>
      <c r="E35" s="296">
        <f t="shared" si="0"/>
        <v>14.184887479265072</v>
      </c>
      <c r="F35" s="209">
        <f t="shared" si="1"/>
        <v>100</v>
      </c>
    </row>
    <row r="36" spans="1:6" ht="15">
      <c r="E36" s="212"/>
      <c r="F36" s="293"/>
    </row>
    <row r="37" spans="1:6" ht="15"/>
    <row r="38" spans="1:6" ht="15"/>
    <row r="39" spans="1:6" ht="15"/>
  </sheetData>
  <mergeCells count="5">
    <mergeCell ref="A1:F1"/>
    <mergeCell ref="C4:D4"/>
    <mergeCell ref="E4:E5"/>
    <mergeCell ref="F4:F5"/>
    <mergeCell ref="A2:F2"/>
  </mergeCells>
  <conditionalFormatting sqref="C4">
    <cfRule type="top10" dxfId="35" priority="9" rank="10"/>
  </conditionalFormatting>
  <conditionalFormatting sqref="C5">
    <cfRule type="top10" dxfId="34" priority="8" rank="10"/>
  </conditionalFormatting>
  <conditionalFormatting sqref="C4:D4">
    <cfRule type="top10" dxfId="33" priority="6" rank="10"/>
  </conditionalFormatting>
  <conditionalFormatting sqref="C5">
    <cfRule type="top10" dxfId="32" priority="5" rank="10"/>
  </conditionalFormatting>
  <conditionalFormatting sqref="C4:C5">
    <cfRule type="top10" dxfId="31" priority="4" rank="10"/>
  </conditionalFormatting>
  <conditionalFormatting sqref="C4:D4">
    <cfRule type="top10" dxfId="30" priority="3" rank="10"/>
  </conditionalFormatting>
  <conditionalFormatting sqref="C4:D4">
    <cfRule type="top10" dxfId="29" priority="2" rank="10"/>
  </conditionalFormatting>
  <conditionalFormatting sqref="C5">
    <cfRule type="top10" dxfId="28" priority="1" rank="10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7" sqref="E7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A16" sqref="A16"/>
    </sheetView>
  </sheetViews>
  <sheetFormatPr defaultRowHeight="15.75"/>
  <cols>
    <col min="1" max="1" width="42.5703125" style="14" bestFit="1" customWidth="1"/>
    <col min="2" max="2" width="14.28515625" style="14" customWidth="1"/>
    <col min="3" max="3" width="15.7109375" style="14" bestFit="1" customWidth="1"/>
    <col min="4" max="4" width="12.140625" style="14" bestFit="1" customWidth="1"/>
    <col min="5" max="5" width="13.5703125" style="14" bestFit="1" customWidth="1"/>
    <col min="6" max="6" width="20.28515625" style="14" customWidth="1"/>
    <col min="7" max="7" width="8.28515625" style="14" bestFit="1" customWidth="1"/>
    <col min="8" max="16384" width="9.140625" style="14"/>
  </cols>
  <sheetData>
    <row r="1" spans="1:11" ht="18.75">
      <c r="A1" s="302" t="s">
        <v>220</v>
      </c>
      <c r="B1" s="302"/>
      <c r="C1" s="302"/>
      <c r="D1" s="302"/>
      <c r="E1" s="302"/>
      <c r="F1" s="302"/>
      <c r="G1" s="302"/>
    </row>
    <row r="2" spans="1:11">
      <c r="A2" s="15"/>
      <c r="B2" s="15"/>
      <c r="C2" s="16"/>
      <c r="D2" s="15"/>
      <c r="E2" s="15"/>
      <c r="F2" s="10" t="s">
        <v>63</v>
      </c>
      <c r="G2" s="15"/>
      <c r="I2" s="48"/>
      <c r="J2" s="48"/>
    </row>
    <row r="3" spans="1:11">
      <c r="A3" s="17"/>
      <c r="B3" s="18" t="s">
        <v>66</v>
      </c>
      <c r="C3" s="19" t="s">
        <v>67</v>
      </c>
      <c r="D3" s="20" t="s">
        <v>68</v>
      </c>
      <c r="E3" s="20" t="s">
        <v>69</v>
      </c>
      <c r="F3" s="229" t="s">
        <v>70</v>
      </c>
      <c r="G3" s="228"/>
    </row>
    <row r="4" spans="1:11">
      <c r="A4" s="21"/>
      <c r="B4" s="22"/>
      <c r="C4" s="21"/>
      <c r="D4" s="22"/>
      <c r="E4" s="22"/>
      <c r="F4" s="23"/>
      <c r="G4" s="22"/>
    </row>
    <row r="5" spans="1:11">
      <c r="A5" s="24" t="s">
        <v>221</v>
      </c>
      <c r="B5" s="49">
        <v>74.97</v>
      </c>
      <c r="C5" s="50">
        <v>768.17</v>
      </c>
      <c r="D5" s="25">
        <f>+B5+C5</f>
        <v>843.14</v>
      </c>
      <c r="E5" s="26">
        <f>+C5-B5</f>
        <v>693.19999999999993</v>
      </c>
      <c r="F5" s="51" t="s">
        <v>71</v>
      </c>
      <c r="G5" s="251">
        <f>C5/B5</f>
        <v>10.246365212751767</v>
      </c>
      <c r="I5" s="126"/>
    </row>
    <row r="6" spans="1:11">
      <c r="A6" s="27" t="s">
        <v>72</v>
      </c>
      <c r="B6" s="248">
        <f>+B5*100/D5</f>
        <v>8.8917617477524491</v>
      </c>
      <c r="C6" s="249">
        <f>+C5*100/D5</f>
        <v>91.108238252247546</v>
      </c>
      <c r="D6" s="52"/>
      <c r="E6" s="53"/>
      <c r="F6" s="52"/>
      <c r="G6" s="54"/>
    </row>
    <row r="7" spans="1:11">
      <c r="A7" s="21"/>
      <c r="B7" s="44"/>
      <c r="C7" s="21"/>
      <c r="D7" s="23"/>
      <c r="E7" s="21"/>
      <c r="F7" s="23"/>
      <c r="G7" s="22"/>
    </row>
    <row r="8" spans="1:11">
      <c r="A8" s="24" t="s">
        <v>222</v>
      </c>
      <c r="B8" s="230">
        <v>98.78924737362</v>
      </c>
      <c r="C8" s="231">
        <v>822.37054626220197</v>
      </c>
      <c r="D8" s="26">
        <f>+B8+C8</f>
        <v>921.15979363582198</v>
      </c>
      <c r="E8" s="26">
        <f>+C8-B8</f>
        <v>723.58129888858195</v>
      </c>
      <c r="F8" s="55" t="s">
        <v>71</v>
      </c>
      <c r="G8" s="251">
        <f>C8/B8</f>
        <v>8.324494498394186</v>
      </c>
      <c r="I8" s="126"/>
    </row>
    <row r="9" spans="1:11">
      <c r="A9" s="27" t="s">
        <v>72</v>
      </c>
      <c r="B9" s="249">
        <f>+B8*100/D8</f>
        <v>10.724441954169361</v>
      </c>
      <c r="C9" s="250">
        <f>+C8*100/D8</f>
        <v>89.275558045830635</v>
      </c>
      <c r="D9" s="53"/>
      <c r="E9" s="53"/>
      <c r="F9" s="52"/>
      <c r="G9" s="252"/>
    </row>
    <row r="10" spans="1:11">
      <c r="A10" s="21"/>
      <c r="B10" s="21"/>
      <c r="C10" s="23"/>
      <c r="D10" s="21"/>
      <c r="E10" s="21"/>
      <c r="F10" s="23"/>
      <c r="G10" s="253"/>
    </row>
    <row r="11" spans="1:11">
      <c r="A11" s="24" t="s">
        <v>224</v>
      </c>
      <c r="B11" s="230">
        <v>142.01801618388001</v>
      </c>
      <c r="C11" s="231">
        <v>939.02288291211403</v>
      </c>
      <c r="D11" s="26">
        <f>+B11+C11</f>
        <v>1081.0408990959941</v>
      </c>
      <c r="E11" s="26">
        <f>+C11-B11</f>
        <v>797.00486672823399</v>
      </c>
      <c r="F11" s="55" t="s">
        <v>71</v>
      </c>
      <c r="G11" s="251">
        <f>C11/B11</f>
        <v>6.6119983093997012</v>
      </c>
      <c r="I11" s="126"/>
    </row>
    <row r="12" spans="1:11">
      <c r="A12" s="27" t="s">
        <v>72</v>
      </c>
      <c r="B12" s="249">
        <f>+B11*100/D11</f>
        <v>13.137154783194665</v>
      </c>
      <c r="C12" s="250">
        <f>+C11*100/D11</f>
        <v>86.862845216805326</v>
      </c>
      <c r="D12" s="53"/>
      <c r="E12" s="53"/>
      <c r="F12" s="52"/>
      <c r="G12" s="54"/>
    </row>
    <row r="13" spans="1:11">
      <c r="A13" s="21"/>
      <c r="B13" s="21"/>
      <c r="C13" s="23"/>
      <c r="D13" s="21"/>
      <c r="E13" s="21"/>
      <c r="F13" s="23"/>
      <c r="G13" s="22"/>
    </row>
    <row r="14" spans="1:11" ht="47.25">
      <c r="A14" s="28" t="s">
        <v>223</v>
      </c>
      <c r="B14" s="246">
        <f>+B8/B5*100-100</f>
        <v>31.77170518023209</v>
      </c>
      <c r="C14" s="246">
        <f>+C8/C5*100-100</f>
        <v>7.0558009636150842</v>
      </c>
      <c r="D14" s="247">
        <f>D8/D5*100-100</f>
        <v>9.2534802803593692</v>
      </c>
      <c r="E14" s="232"/>
      <c r="F14" s="52"/>
      <c r="G14" s="54"/>
    </row>
    <row r="15" spans="1:11">
      <c r="A15" s="21"/>
      <c r="B15" s="56"/>
      <c r="C15" s="57"/>
      <c r="D15" s="57"/>
      <c r="E15" s="57"/>
      <c r="F15" s="23"/>
      <c r="G15" s="22"/>
    </row>
    <row r="16" spans="1:11" ht="47.25">
      <c r="A16" s="28" t="s">
        <v>225</v>
      </c>
      <c r="B16" s="246">
        <f>+B11/B8*100-100</f>
        <v>43.758576929702912</v>
      </c>
      <c r="C16" s="246">
        <f>+C11/C8*100-100</f>
        <v>14.1848874792652</v>
      </c>
      <c r="D16" s="247">
        <f>D11/D8*100-100</f>
        <v>17.356500638083716</v>
      </c>
      <c r="E16" s="247">
        <f>E11/E8*100-100</f>
        <v>10.147245092214291</v>
      </c>
      <c r="F16" s="52"/>
      <c r="G16" s="54"/>
      <c r="H16" s="108"/>
      <c r="I16" s="108"/>
      <c r="J16" s="108"/>
      <c r="K16" s="108"/>
    </row>
    <row r="17" spans="1:7">
      <c r="A17" s="21"/>
      <c r="B17" s="21"/>
      <c r="C17" s="22"/>
      <c r="D17" s="22"/>
      <c r="E17" s="22"/>
      <c r="F17" s="23"/>
      <c r="G17" s="22"/>
    </row>
    <row r="20" spans="1:7">
      <c r="B20" s="29"/>
      <c r="C20" s="30"/>
      <c r="D20" s="31"/>
      <c r="E20" s="31"/>
      <c r="F20" s="31"/>
      <c r="G20" s="31"/>
    </row>
    <row r="21" spans="1:7">
      <c r="B21" s="31"/>
      <c r="C21" s="31"/>
      <c r="D21" s="32"/>
      <c r="E21" s="32"/>
      <c r="F21" s="31"/>
      <c r="G21" s="3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3"/>
  <sheetViews>
    <sheetView topLeftCell="A31" workbookViewId="0">
      <selection activeCell="J49" sqref="J49"/>
    </sheetView>
  </sheetViews>
  <sheetFormatPr defaultRowHeight="15.75"/>
  <cols>
    <col min="1" max="1" width="4" style="34" bestFit="1" customWidth="1"/>
    <col min="2" max="2" width="20.140625" style="34" customWidth="1"/>
    <col min="3" max="3" width="3.7109375" style="34" customWidth="1"/>
    <col min="4" max="4" width="14.140625" style="35" customWidth="1"/>
    <col min="5" max="5" width="12.5703125" style="34" customWidth="1"/>
    <col min="6" max="6" width="13.28515625" style="35" customWidth="1"/>
    <col min="7" max="7" width="12.5703125" style="34" customWidth="1"/>
    <col min="8" max="8" width="10.5703125" style="34" bestFit="1" customWidth="1"/>
    <col min="9" max="9" width="16.42578125" style="35" customWidth="1"/>
    <col min="10" max="10" width="20" style="45" customWidth="1"/>
    <col min="11" max="11" width="17.140625" style="121" customWidth="1"/>
    <col min="12" max="12" width="14" style="34" bestFit="1" customWidth="1"/>
    <col min="13" max="13" width="10" style="34" bestFit="1" customWidth="1"/>
    <col min="14" max="16384" width="9.140625" style="34"/>
  </cols>
  <sheetData>
    <row r="1" spans="1:13" ht="18.75">
      <c r="A1" s="303" t="s">
        <v>86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3" ht="18.75">
      <c r="A2" s="303" t="s">
        <v>226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</row>
    <row r="3" spans="1:13" ht="18.75">
      <c r="A3" s="125"/>
      <c r="B3" s="62"/>
      <c r="C3" s="62"/>
      <c r="D3" s="90"/>
      <c r="E3" s="62"/>
      <c r="F3" s="90" t="s">
        <v>87</v>
      </c>
      <c r="G3" s="62"/>
      <c r="H3" s="62"/>
      <c r="I3" s="62"/>
      <c r="J3" s="105" t="s">
        <v>92</v>
      </c>
      <c r="K3" s="106"/>
    </row>
    <row r="4" spans="1:13">
      <c r="A4" s="147"/>
      <c r="B4" s="148"/>
      <c r="C4" s="148"/>
      <c r="D4" s="304" t="s">
        <v>97</v>
      </c>
      <c r="E4" s="305"/>
      <c r="F4" s="306" t="s">
        <v>98</v>
      </c>
      <c r="G4" s="307"/>
      <c r="H4" s="306" t="s">
        <v>99</v>
      </c>
      <c r="I4" s="307"/>
      <c r="J4" s="308" t="s">
        <v>228</v>
      </c>
      <c r="K4" s="311" t="s">
        <v>229</v>
      </c>
    </row>
    <row r="5" spans="1:13" ht="30" customHeight="1">
      <c r="A5" s="149"/>
      <c r="B5" s="143"/>
      <c r="C5" s="143"/>
      <c r="D5" s="314" t="s">
        <v>94</v>
      </c>
      <c r="E5" s="315"/>
      <c r="F5" s="316" t="s">
        <v>227</v>
      </c>
      <c r="G5" s="317"/>
      <c r="H5" s="316" t="s">
        <v>227</v>
      </c>
      <c r="I5" s="317"/>
      <c r="J5" s="309"/>
      <c r="K5" s="312"/>
    </row>
    <row r="6" spans="1:13">
      <c r="A6" s="158" t="s">
        <v>0</v>
      </c>
      <c r="B6" s="159" t="s">
        <v>1</v>
      </c>
      <c r="C6" s="159" t="s">
        <v>2</v>
      </c>
      <c r="D6" s="160" t="s">
        <v>3</v>
      </c>
      <c r="E6" s="114" t="s">
        <v>4</v>
      </c>
      <c r="F6" s="161" t="s">
        <v>3</v>
      </c>
      <c r="G6" s="162" t="s">
        <v>4</v>
      </c>
      <c r="H6" s="161" t="s">
        <v>3</v>
      </c>
      <c r="I6" s="162" t="s">
        <v>4</v>
      </c>
      <c r="J6" s="310"/>
      <c r="K6" s="313"/>
    </row>
    <row r="7" spans="1:13">
      <c r="A7" s="149">
        <v>1</v>
      </c>
      <c r="B7" s="144" t="s">
        <v>5</v>
      </c>
      <c r="C7" s="145"/>
      <c r="D7" s="151"/>
      <c r="E7" s="92">
        <v>106791238.74394999</v>
      </c>
      <c r="F7" s="233"/>
      <c r="G7" s="234">
        <v>18910377.276239999</v>
      </c>
      <c r="H7" s="151"/>
      <c r="I7" s="115">
        <v>56082425.83337</v>
      </c>
      <c r="J7" s="150">
        <f>I7/G7*100-100</f>
        <v>196.56957666220086</v>
      </c>
      <c r="K7" s="120">
        <f>I7/I$47*100</f>
        <v>39.489655848140018</v>
      </c>
      <c r="L7" s="38">
        <f>K7+K11+K12</f>
        <v>45.070220722189838</v>
      </c>
      <c r="M7" s="254"/>
    </row>
    <row r="8" spans="1:13">
      <c r="A8" s="149">
        <v>2</v>
      </c>
      <c r="B8" s="145" t="s">
        <v>91</v>
      </c>
      <c r="C8" s="145"/>
      <c r="D8" s="151"/>
      <c r="E8" s="92">
        <v>14397757.922489999</v>
      </c>
      <c r="F8" s="235"/>
      <c r="G8" s="236">
        <v>6885581.8260500003</v>
      </c>
      <c r="H8" s="151"/>
      <c r="I8" s="92">
        <v>6456433.3532100013</v>
      </c>
      <c r="J8" s="150">
        <f t="shared" ref="J8:J47" si="0">I8/G8*100-100</f>
        <v>-6.2325665961359391</v>
      </c>
      <c r="K8" s="120">
        <f t="shared" ref="K8:K47" si="1">I8/I$47*100</f>
        <v>4.5462072536279026</v>
      </c>
      <c r="L8" s="257"/>
      <c r="M8" s="254"/>
    </row>
    <row r="9" spans="1:13">
      <c r="A9" s="149">
        <v>3</v>
      </c>
      <c r="B9" s="145" t="s">
        <v>7</v>
      </c>
      <c r="C9" s="145" t="s">
        <v>8</v>
      </c>
      <c r="D9" s="151">
        <v>472023.051022142</v>
      </c>
      <c r="E9" s="92">
        <v>10776856.443050001</v>
      </c>
      <c r="F9" s="238">
        <v>269441.78386027401</v>
      </c>
      <c r="G9" s="130">
        <v>5614274.7002499998</v>
      </c>
      <c r="H9" s="152">
        <v>191075.052150056</v>
      </c>
      <c r="I9" s="115">
        <v>4874728.4860300003</v>
      </c>
      <c r="J9" s="150">
        <f t="shared" si="0"/>
        <v>-13.172604721088334</v>
      </c>
      <c r="K9" s="120">
        <f t="shared" si="1"/>
        <v>3.4324718912552412</v>
      </c>
      <c r="L9" s="257"/>
      <c r="M9" s="254"/>
    </row>
    <row r="10" spans="1:13">
      <c r="A10" s="149">
        <v>4</v>
      </c>
      <c r="B10" s="145" t="s">
        <v>10</v>
      </c>
      <c r="C10" s="145" t="s">
        <v>11</v>
      </c>
      <c r="D10" s="151">
        <v>15887379.010000212</v>
      </c>
      <c r="E10" s="92">
        <v>8754390.5759400018</v>
      </c>
      <c r="F10" s="235">
        <v>8072249.0625475012</v>
      </c>
      <c r="G10" s="236">
        <v>4691105.0988999987</v>
      </c>
      <c r="H10" s="151">
        <v>8015373.9249806488</v>
      </c>
      <c r="I10" s="92">
        <v>4594028.9322100021</v>
      </c>
      <c r="J10" s="150">
        <f>I10/G10*100-100</f>
        <v>-2.0693666981104144</v>
      </c>
      <c r="K10" s="120">
        <f t="shared" si="1"/>
        <v>3.2348212259646076</v>
      </c>
      <c r="L10" s="257"/>
      <c r="M10" s="254"/>
    </row>
    <row r="11" spans="1:13">
      <c r="A11" s="149">
        <v>5</v>
      </c>
      <c r="B11" s="144" t="s">
        <v>6</v>
      </c>
      <c r="C11" s="145"/>
      <c r="D11" s="151"/>
      <c r="E11" s="92">
        <v>2414300.6316999998</v>
      </c>
      <c r="F11" s="235"/>
      <c r="G11" s="236">
        <v>1136061.3994499999</v>
      </c>
      <c r="H11" s="151"/>
      <c r="I11" s="92">
        <v>3140919.5192400003</v>
      </c>
      <c r="J11" s="150">
        <f t="shared" si="0"/>
        <v>176.47445118376612</v>
      </c>
      <c r="K11" s="120">
        <f t="shared" si="1"/>
        <v>2.2116345542901024</v>
      </c>
      <c r="L11" s="257"/>
      <c r="M11" s="254"/>
    </row>
    <row r="12" spans="1:13">
      <c r="A12" s="149">
        <v>6</v>
      </c>
      <c r="B12" s="33" t="s">
        <v>15</v>
      </c>
      <c r="C12" s="145"/>
      <c r="D12" s="151"/>
      <c r="E12" s="92">
        <v>12326544.49594</v>
      </c>
      <c r="F12" s="235"/>
      <c r="G12" s="239">
        <v>4984896.0414500004</v>
      </c>
      <c r="H12" s="151"/>
      <c r="I12" s="115">
        <v>4784488.0067400001</v>
      </c>
      <c r="J12" s="150">
        <f t="shared" si="0"/>
        <v>-4.0203051988162599</v>
      </c>
      <c r="K12" s="120">
        <f t="shared" si="1"/>
        <v>3.3689303197597207</v>
      </c>
      <c r="L12" s="257"/>
      <c r="M12" s="254"/>
    </row>
    <row r="13" spans="1:13">
      <c r="A13" s="149">
        <v>7</v>
      </c>
      <c r="B13" s="145" t="s">
        <v>9</v>
      </c>
      <c r="C13" s="145"/>
      <c r="D13" s="151"/>
      <c r="E13" s="92">
        <v>8226838.6849600002</v>
      </c>
      <c r="F13" s="235"/>
      <c r="G13" s="236">
        <v>3471224.8778500003</v>
      </c>
      <c r="H13" s="151"/>
      <c r="I13" s="92">
        <v>5577888.5693899998</v>
      </c>
      <c r="J13" s="150">
        <f t="shared" si="0"/>
        <v>60.689346431649795</v>
      </c>
      <c r="K13" s="120">
        <f t="shared" si="1"/>
        <v>3.9275922303885324</v>
      </c>
      <c r="L13" s="257"/>
      <c r="M13" s="254"/>
    </row>
    <row r="14" spans="1:13">
      <c r="A14" s="149">
        <v>8</v>
      </c>
      <c r="B14" s="145" t="s">
        <v>74</v>
      </c>
      <c r="C14" s="145"/>
      <c r="D14" s="151"/>
      <c r="E14" s="92">
        <v>5142817.0292799994</v>
      </c>
      <c r="F14" s="235"/>
      <c r="G14" s="236">
        <v>2644543.0740299998</v>
      </c>
      <c r="H14" s="151"/>
      <c r="I14" s="92">
        <v>2986676.36204</v>
      </c>
      <c r="J14" s="150">
        <f t="shared" si="0"/>
        <v>12.937330889779219</v>
      </c>
      <c r="K14" s="120">
        <f t="shared" si="1"/>
        <v>2.1030263922099541</v>
      </c>
      <c r="L14" s="257"/>
      <c r="M14" s="254"/>
    </row>
    <row r="15" spans="1:13">
      <c r="A15" s="149">
        <v>9</v>
      </c>
      <c r="B15" s="145" t="s">
        <v>12</v>
      </c>
      <c r="C15" s="145"/>
      <c r="D15" s="151"/>
      <c r="E15" s="92">
        <v>7717836.82388</v>
      </c>
      <c r="F15" s="235"/>
      <c r="G15" s="236">
        <v>3453986.0098199998</v>
      </c>
      <c r="H15" s="151"/>
      <c r="I15" s="92">
        <v>3491204.87365</v>
      </c>
      <c r="J15" s="150">
        <f>I15/G15*100-100</f>
        <v>1.0775626688754159</v>
      </c>
      <c r="K15" s="120">
        <f t="shared" si="1"/>
        <v>2.4582830879215414</v>
      </c>
      <c r="L15" s="257"/>
      <c r="M15" s="254"/>
    </row>
    <row r="16" spans="1:13">
      <c r="A16" s="149">
        <v>10</v>
      </c>
      <c r="B16" s="145" t="s">
        <v>17</v>
      </c>
      <c r="C16" s="145" t="s">
        <v>14</v>
      </c>
      <c r="D16" s="151">
        <v>15598659.990665721</v>
      </c>
      <c r="E16" s="92">
        <v>4590856.2244199999</v>
      </c>
      <c r="F16" s="235">
        <v>11326367.954808364</v>
      </c>
      <c r="G16" s="236">
        <v>3167003.4477900001</v>
      </c>
      <c r="H16" s="151">
        <v>8001272.1446287697</v>
      </c>
      <c r="I16" s="92">
        <v>2403800.6635400001</v>
      </c>
      <c r="J16" s="150">
        <f t="shared" si="0"/>
        <v>-24.098577624933711</v>
      </c>
      <c r="K16" s="120">
        <f t="shared" si="1"/>
        <v>1.6926026205207951</v>
      </c>
      <c r="L16" s="257"/>
      <c r="M16" s="254"/>
    </row>
    <row r="17" spans="1:13">
      <c r="A17" s="149">
        <v>11</v>
      </c>
      <c r="B17" s="145" t="s">
        <v>16</v>
      </c>
      <c r="C17" s="145"/>
      <c r="D17" s="151"/>
      <c r="E17" s="92">
        <v>16357191.729509998</v>
      </c>
      <c r="F17" s="235"/>
      <c r="G17" s="236">
        <v>7208379.95787</v>
      </c>
      <c r="H17" s="151"/>
      <c r="I17" s="92">
        <v>1734833.6487699999</v>
      </c>
      <c r="J17" s="150">
        <f t="shared" si="0"/>
        <v>-75.933099269053727</v>
      </c>
      <c r="K17" s="120">
        <f t="shared" si="1"/>
        <v>1.2215588524513661</v>
      </c>
      <c r="L17" s="257"/>
      <c r="M17" s="254"/>
    </row>
    <row r="18" spans="1:13">
      <c r="A18" s="149">
        <v>12</v>
      </c>
      <c r="B18" s="33" t="s">
        <v>75</v>
      </c>
      <c r="C18" s="145"/>
      <c r="D18" s="151"/>
      <c r="E18" s="92">
        <v>7099647.5832899995</v>
      </c>
      <c r="F18" s="235"/>
      <c r="G18" s="236">
        <v>4249220.7620000001</v>
      </c>
      <c r="H18" s="151"/>
      <c r="I18" s="92">
        <v>2157522.71178</v>
      </c>
      <c r="J18" s="150">
        <f t="shared" si="0"/>
        <v>-49.225450203144803</v>
      </c>
      <c r="K18" s="120">
        <f t="shared" si="1"/>
        <v>1.5191894449409251</v>
      </c>
      <c r="L18" s="257"/>
      <c r="M18" s="254"/>
    </row>
    <row r="19" spans="1:13">
      <c r="A19" s="149">
        <v>13</v>
      </c>
      <c r="B19" s="145" t="s">
        <v>13</v>
      </c>
      <c r="C19" s="145" t="s">
        <v>14</v>
      </c>
      <c r="D19" s="151">
        <v>4301045</v>
      </c>
      <c r="E19" s="92">
        <v>7683706.4492199998</v>
      </c>
      <c r="F19" s="237">
        <v>2674365</v>
      </c>
      <c r="G19" s="239">
        <v>4566527.2479400001</v>
      </c>
      <c r="H19" s="153">
        <v>3461350</v>
      </c>
      <c r="I19" s="115">
        <v>7199503.7999999998</v>
      </c>
      <c r="J19" s="150">
        <f t="shared" si="0"/>
        <v>57.658181132013567</v>
      </c>
      <c r="K19" s="120">
        <f t="shared" si="1"/>
        <v>5.0694299170313233</v>
      </c>
      <c r="L19" s="257"/>
      <c r="M19" s="254"/>
    </row>
    <row r="20" spans="1:13">
      <c r="A20" s="149">
        <v>14</v>
      </c>
      <c r="B20" s="145" t="s">
        <v>18</v>
      </c>
      <c r="C20" s="145"/>
      <c r="D20" s="151"/>
      <c r="E20" s="92">
        <v>3224130.4974000002</v>
      </c>
      <c r="F20" s="235"/>
      <c r="G20" s="130">
        <v>1717969.4410999999</v>
      </c>
      <c r="H20" s="151"/>
      <c r="I20" s="115">
        <v>2139476.4241999998</v>
      </c>
      <c r="J20" s="150">
        <f t="shared" si="0"/>
        <v>24.535185144510649</v>
      </c>
      <c r="K20" s="120">
        <f t="shared" si="1"/>
        <v>1.5064824039154863</v>
      </c>
      <c r="L20" s="257"/>
      <c r="M20" s="254"/>
    </row>
    <row r="21" spans="1:13">
      <c r="A21" s="149">
        <v>15</v>
      </c>
      <c r="B21" s="33" t="s">
        <v>81</v>
      </c>
      <c r="C21" s="145"/>
      <c r="D21" s="151"/>
      <c r="E21" s="92">
        <v>3629816.6060000001</v>
      </c>
      <c r="F21" s="235"/>
      <c r="G21" s="236">
        <v>1785124.368</v>
      </c>
      <c r="H21" s="151"/>
      <c r="I21" s="115">
        <v>1688499.5549999999</v>
      </c>
      <c r="J21" s="150">
        <f t="shared" si="0"/>
        <v>-5.4127776603181843</v>
      </c>
      <c r="K21" s="120">
        <f t="shared" si="1"/>
        <v>1.1889333482970141</v>
      </c>
      <c r="L21" s="257"/>
      <c r="M21" s="254"/>
    </row>
    <row r="22" spans="1:13">
      <c r="A22" s="149">
        <v>16</v>
      </c>
      <c r="B22" s="145" t="s">
        <v>20</v>
      </c>
      <c r="C22" s="145"/>
      <c r="D22" s="151"/>
      <c r="E22" s="92">
        <v>2377207.4081000001</v>
      </c>
      <c r="F22" s="235"/>
      <c r="G22" s="236">
        <v>1006505.44822</v>
      </c>
      <c r="H22" s="151"/>
      <c r="I22" s="92">
        <v>1694055.5104199999</v>
      </c>
      <c r="J22" s="150">
        <f t="shared" si="0"/>
        <v>68.310615050909945</v>
      </c>
      <c r="K22" s="120">
        <f t="shared" si="1"/>
        <v>1.1928454966069908</v>
      </c>
      <c r="L22" s="257"/>
      <c r="M22" s="254"/>
    </row>
    <row r="23" spans="1:13">
      <c r="A23" s="149">
        <v>17</v>
      </c>
      <c r="B23" s="145" t="s">
        <v>23</v>
      </c>
      <c r="C23" s="145"/>
      <c r="D23" s="151"/>
      <c r="E23" s="92">
        <v>2043731.5893600003</v>
      </c>
      <c r="F23" s="235"/>
      <c r="G23" s="236">
        <v>829208.06662000006</v>
      </c>
      <c r="H23" s="151"/>
      <c r="I23" s="92">
        <v>1538524.4383800002</v>
      </c>
      <c r="J23" s="150">
        <f t="shared" si="0"/>
        <v>85.541422028285382</v>
      </c>
      <c r="K23" s="120">
        <f t="shared" si="1"/>
        <v>1.0833304673035089</v>
      </c>
      <c r="L23" s="257"/>
      <c r="M23" s="254"/>
    </row>
    <row r="24" spans="1:13">
      <c r="A24" s="149">
        <v>18</v>
      </c>
      <c r="B24" s="145" t="s">
        <v>80</v>
      </c>
      <c r="C24" s="145"/>
      <c r="D24" s="151"/>
      <c r="E24" s="92">
        <v>2515320.8325</v>
      </c>
      <c r="F24" s="235"/>
      <c r="G24" s="236">
        <v>1135439.52</v>
      </c>
      <c r="H24" s="151"/>
      <c r="I24" s="92">
        <v>1470973.0974999999</v>
      </c>
      <c r="J24" s="150">
        <f t="shared" si="0"/>
        <v>29.550986344037057</v>
      </c>
      <c r="K24" s="120">
        <f t="shared" si="1"/>
        <v>1.0357651353159554</v>
      </c>
      <c r="L24" s="257"/>
      <c r="M24" s="254"/>
    </row>
    <row r="25" spans="1:13">
      <c r="A25" s="149">
        <v>19</v>
      </c>
      <c r="B25" s="145" t="s">
        <v>82</v>
      </c>
      <c r="C25" s="145"/>
      <c r="D25" s="151"/>
      <c r="E25" s="92">
        <v>2219429.7316000001</v>
      </c>
      <c r="F25" s="235"/>
      <c r="G25" s="239">
        <v>883590.35869000002</v>
      </c>
      <c r="H25" s="151"/>
      <c r="I25" s="115">
        <v>1035865.02787</v>
      </c>
      <c r="J25" s="150">
        <f t="shared" si="0"/>
        <v>17.233627289206794</v>
      </c>
      <c r="K25" s="120">
        <f t="shared" si="1"/>
        <v>0.72938987299245039</v>
      </c>
      <c r="L25" s="257"/>
      <c r="M25" s="254"/>
    </row>
    <row r="26" spans="1:13">
      <c r="A26" s="149">
        <v>20</v>
      </c>
      <c r="B26" s="145" t="s">
        <v>79</v>
      </c>
      <c r="C26" s="145"/>
      <c r="D26" s="151"/>
      <c r="E26" s="92">
        <v>3083186.9345899997</v>
      </c>
      <c r="F26" s="235"/>
      <c r="G26" s="236">
        <v>1537505.0408899998</v>
      </c>
      <c r="H26" s="151"/>
      <c r="I26" s="92">
        <v>1663991.7823900001</v>
      </c>
      <c r="J26" s="150">
        <f t="shared" si="0"/>
        <v>8.2267529624997024</v>
      </c>
      <c r="K26" s="120">
        <f t="shared" si="1"/>
        <v>1.1716765429503826</v>
      </c>
      <c r="L26" s="257"/>
      <c r="M26" s="254"/>
    </row>
    <row r="27" spans="1:13">
      <c r="A27" s="149">
        <v>21</v>
      </c>
      <c r="B27" s="146" t="s">
        <v>73</v>
      </c>
      <c r="C27" s="145"/>
      <c r="D27" s="151"/>
      <c r="E27" s="92">
        <v>4514096.9005399998</v>
      </c>
      <c r="F27" s="235"/>
      <c r="G27" s="239">
        <v>1806139.08243</v>
      </c>
      <c r="H27" s="151"/>
      <c r="I27" s="115">
        <v>1875868.0492</v>
      </c>
      <c r="J27" s="150">
        <f t="shared" si="0"/>
        <v>3.8606643003475654</v>
      </c>
      <c r="K27" s="120">
        <f t="shared" si="1"/>
        <v>1.3208662531739572</v>
      </c>
      <c r="L27" s="257"/>
      <c r="M27" s="254"/>
    </row>
    <row r="28" spans="1:13">
      <c r="A28" s="149">
        <v>22</v>
      </c>
      <c r="B28" s="145" t="s">
        <v>22</v>
      </c>
      <c r="C28" s="145"/>
      <c r="D28" s="151"/>
      <c r="E28" s="92">
        <v>2042195.8914999999</v>
      </c>
      <c r="F28" s="235"/>
      <c r="G28" s="236">
        <v>607657.33608000004</v>
      </c>
      <c r="H28" s="151"/>
      <c r="I28" s="92">
        <v>903387.61654999992</v>
      </c>
      <c r="J28" s="150">
        <f t="shared" si="0"/>
        <v>48.667277248351354</v>
      </c>
      <c r="K28" s="120">
        <f t="shared" si="1"/>
        <v>0.63610775648374429</v>
      </c>
      <c r="L28" s="257"/>
      <c r="M28" s="254"/>
    </row>
    <row r="29" spans="1:13">
      <c r="A29" s="149">
        <v>23</v>
      </c>
      <c r="B29" s="145" t="s">
        <v>21</v>
      </c>
      <c r="C29" s="145"/>
      <c r="D29" s="151"/>
      <c r="E29" s="92">
        <v>1222663.6399500004</v>
      </c>
      <c r="F29" s="235"/>
      <c r="G29" s="236">
        <v>639310.76590999996</v>
      </c>
      <c r="H29" s="151"/>
      <c r="I29" s="92">
        <v>627246.31128000014</v>
      </c>
      <c r="J29" s="150">
        <f t="shared" si="0"/>
        <v>-1.887103310833055</v>
      </c>
      <c r="K29" s="120">
        <f t="shared" si="1"/>
        <v>0.44166671816332326</v>
      </c>
      <c r="L29" s="257"/>
      <c r="M29" s="254"/>
    </row>
    <row r="30" spans="1:13">
      <c r="A30" s="149">
        <v>24</v>
      </c>
      <c r="B30" s="145" t="s">
        <v>19</v>
      </c>
      <c r="C30" s="145" t="s">
        <v>14</v>
      </c>
      <c r="D30" s="151">
        <v>13879592</v>
      </c>
      <c r="E30" s="92">
        <v>2058685.25238</v>
      </c>
      <c r="F30" s="237">
        <v>5727497</v>
      </c>
      <c r="G30" s="239">
        <v>835242.15637999994</v>
      </c>
      <c r="H30" s="153">
        <v>5401711</v>
      </c>
      <c r="I30" s="115">
        <v>870311.62800000003</v>
      </c>
      <c r="J30" s="150">
        <f t="shared" si="0"/>
        <v>4.1987190603493616</v>
      </c>
      <c r="K30" s="120">
        <f t="shared" si="1"/>
        <v>0.61281776170788826</v>
      </c>
      <c r="L30" s="257"/>
      <c r="M30" s="254"/>
    </row>
    <row r="31" spans="1:13">
      <c r="A31" s="149">
        <v>25</v>
      </c>
      <c r="B31" s="33" t="s">
        <v>76</v>
      </c>
      <c r="C31" s="145"/>
      <c r="D31" s="151"/>
      <c r="E31" s="92">
        <v>1150769.3160000001</v>
      </c>
      <c r="F31" s="235"/>
      <c r="G31" s="239">
        <v>577400.83200000005</v>
      </c>
      <c r="H31" s="151"/>
      <c r="I31" s="115">
        <v>412131.55696000002</v>
      </c>
      <c r="J31" s="150">
        <f t="shared" si="0"/>
        <v>-28.622971405763408</v>
      </c>
      <c r="K31" s="120">
        <f t="shared" si="1"/>
        <v>0.29019667224923518</v>
      </c>
      <c r="L31" s="257"/>
      <c r="M31" s="254"/>
    </row>
    <row r="32" spans="1:13">
      <c r="A32" s="149">
        <v>26</v>
      </c>
      <c r="B32" s="145" t="s">
        <v>32</v>
      </c>
      <c r="C32" s="145"/>
      <c r="D32" s="151"/>
      <c r="E32" s="92">
        <v>1329969.40157</v>
      </c>
      <c r="F32" s="235"/>
      <c r="G32" s="236">
        <v>823458.91898999992</v>
      </c>
      <c r="H32" s="151"/>
      <c r="I32" s="92">
        <v>655909.69212999998</v>
      </c>
      <c r="J32" s="150">
        <f t="shared" si="0"/>
        <v>-20.347004932013462</v>
      </c>
      <c r="K32" s="120">
        <f t="shared" si="1"/>
        <v>0.46184963693673264</v>
      </c>
      <c r="L32" s="257"/>
      <c r="M32" s="254"/>
    </row>
    <row r="33" spans="1:13">
      <c r="A33" s="149">
        <v>27</v>
      </c>
      <c r="B33" s="33" t="s">
        <v>77</v>
      </c>
      <c r="C33" s="145"/>
      <c r="D33" s="151"/>
      <c r="E33" s="92">
        <v>897311.47450000001</v>
      </c>
      <c r="F33" s="235"/>
      <c r="G33" s="130">
        <v>420536.23050000001</v>
      </c>
      <c r="H33" s="151"/>
      <c r="I33" s="115">
        <v>474268.59350000002</v>
      </c>
      <c r="J33" s="150">
        <f>I33/G33*100-100</f>
        <v>12.777106727787626</v>
      </c>
      <c r="K33" s="120">
        <f t="shared" si="1"/>
        <v>0.33394959755382975</v>
      </c>
      <c r="L33" s="257"/>
      <c r="M33" s="254"/>
    </row>
    <row r="34" spans="1:13">
      <c r="A34" s="149">
        <v>28</v>
      </c>
      <c r="B34" s="145" t="s">
        <v>29</v>
      </c>
      <c r="C34" s="145" t="s">
        <v>14</v>
      </c>
      <c r="D34" s="151">
        <v>2517917.7992172199</v>
      </c>
      <c r="E34" s="92">
        <v>361384.04317000002</v>
      </c>
      <c r="F34" s="235">
        <v>1120543.5999984699</v>
      </c>
      <c r="G34" s="236">
        <v>164290.83094999997</v>
      </c>
      <c r="H34" s="151">
        <v>1479393</v>
      </c>
      <c r="I34" s="92">
        <v>237724.56259000002</v>
      </c>
      <c r="J34" s="150">
        <f t="shared" si="0"/>
        <v>44.69740107550416</v>
      </c>
      <c r="K34" s="120">
        <f t="shared" si="1"/>
        <v>0.16739042621339148</v>
      </c>
      <c r="L34" s="257"/>
      <c r="M34" s="254"/>
    </row>
    <row r="35" spans="1:13">
      <c r="A35" s="149">
        <v>29</v>
      </c>
      <c r="B35" s="145" t="s">
        <v>24</v>
      </c>
      <c r="C35" s="145"/>
      <c r="D35" s="151"/>
      <c r="E35" s="92">
        <v>760129.21036999999</v>
      </c>
      <c r="F35" s="235"/>
      <c r="G35" s="239">
        <v>349244.25261999998</v>
      </c>
      <c r="H35" s="151"/>
      <c r="I35" s="115">
        <v>395000.45973</v>
      </c>
      <c r="J35" s="150">
        <f t="shared" si="0"/>
        <v>13.101491797428565</v>
      </c>
      <c r="K35" s="120">
        <f t="shared" si="1"/>
        <v>0.27813404970997979</v>
      </c>
      <c r="L35" s="257"/>
      <c r="M35" s="254"/>
    </row>
    <row r="36" spans="1:13">
      <c r="A36" s="149">
        <v>30</v>
      </c>
      <c r="B36" s="145" t="s">
        <v>27</v>
      </c>
      <c r="C36" s="145" t="s">
        <v>14</v>
      </c>
      <c r="D36" s="151">
        <v>3817271</v>
      </c>
      <c r="E36" s="92">
        <v>583609.91006999998</v>
      </c>
      <c r="F36" s="235">
        <v>2571657</v>
      </c>
      <c r="G36" s="236">
        <v>303474.57980000001</v>
      </c>
      <c r="H36" s="151">
        <v>8975093</v>
      </c>
      <c r="I36" s="92">
        <v>650782.79075000004</v>
      </c>
      <c r="J36" s="150">
        <f t="shared" si="0"/>
        <v>114.44392185298943</v>
      </c>
      <c r="K36" s="120">
        <f t="shared" si="1"/>
        <v>0.45823960102878009</v>
      </c>
      <c r="L36" s="257"/>
      <c r="M36" s="254"/>
    </row>
    <row r="37" spans="1:13">
      <c r="A37" s="149">
        <v>31</v>
      </c>
      <c r="B37" s="145" t="s">
        <v>31</v>
      </c>
      <c r="C37" s="145" t="s">
        <v>14</v>
      </c>
      <c r="D37" s="151">
        <v>3228795.769653324</v>
      </c>
      <c r="E37" s="92">
        <v>479632.17369000003</v>
      </c>
      <c r="F37" s="235">
        <v>1504721.3992919922</v>
      </c>
      <c r="G37" s="236">
        <v>190155.98962000001</v>
      </c>
      <c r="H37" s="151">
        <v>1312465.7893161771</v>
      </c>
      <c r="I37" s="92">
        <v>213705.42275</v>
      </c>
      <c r="J37" s="150">
        <f t="shared" si="0"/>
        <v>12.38427102772846</v>
      </c>
      <c r="K37" s="120">
        <f t="shared" si="1"/>
        <v>0.15047768479831575</v>
      </c>
      <c r="L37" s="257"/>
      <c r="M37" s="254"/>
    </row>
    <row r="38" spans="1:13">
      <c r="A38" s="149">
        <v>32</v>
      </c>
      <c r="B38" s="145" t="s">
        <v>83</v>
      </c>
      <c r="C38" s="145"/>
      <c r="D38" s="151"/>
      <c r="E38" s="92">
        <v>697378.28518999997</v>
      </c>
      <c r="F38" s="235"/>
      <c r="G38" s="239">
        <v>495475.63127000001</v>
      </c>
      <c r="H38" s="151"/>
      <c r="I38" s="115">
        <v>408214.08864999999</v>
      </c>
      <c r="J38" s="150">
        <f t="shared" si="0"/>
        <v>-17.611671919430577</v>
      </c>
      <c r="K38" s="120">
        <f t="shared" si="1"/>
        <v>0.28743824172382365</v>
      </c>
      <c r="L38" s="257"/>
      <c r="M38" s="254"/>
    </row>
    <row r="39" spans="1:13">
      <c r="A39" s="149">
        <v>33</v>
      </c>
      <c r="B39" s="145" t="s">
        <v>25</v>
      </c>
      <c r="C39" s="145" t="s">
        <v>14</v>
      </c>
      <c r="D39" s="151">
        <v>38579.111923605167</v>
      </c>
      <c r="E39" s="92">
        <v>572791.63180999993</v>
      </c>
      <c r="F39" s="235">
        <v>18278.577003955867</v>
      </c>
      <c r="G39" s="236">
        <v>225279.76285</v>
      </c>
      <c r="H39" s="151">
        <v>25116.260007083441</v>
      </c>
      <c r="I39" s="92">
        <v>321987.86123000004</v>
      </c>
      <c r="J39" s="150">
        <f t="shared" si="0"/>
        <v>42.928000791794176</v>
      </c>
      <c r="K39" s="120">
        <f t="shared" si="1"/>
        <v>0.22672324954398837</v>
      </c>
      <c r="L39" s="257"/>
      <c r="M39" s="254"/>
    </row>
    <row r="40" spans="1:13">
      <c r="A40" s="149">
        <v>34</v>
      </c>
      <c r="B40" s="33" t="s">
        <v>84</v>
      </c>
      <c r="C40" s="145"/>
      <c r="D40" s="151"/>
      <c r="E40" s="92">
        <v>252156.25397000002</v>
      </c>
      <c r="F40" s="235"/>
      <c r="G40" s="236">
        <v>151376.53009000001</v>
      </c>
      <c r="H40" s="151"/>
      <c r="I40" s="92">
        <v>347821.27327000001</v>
      </c>
      <c r="J40" s="150">
        <f t="shared" si="0"/>
        <v>129.77225932131287</v>
      </c>
      <c r="K40" s="120">
        <f t="shared" si="1"/>
        <v>0.24491348535643048</v>
      </c>
      <c r="L40" s="257"/>
      <c r="M40" s="254"/>
    </row>
    <row r="41" spans="1:13">
      <c r="A41" s="149">
        <v>35</v>
      </c>
      <c r="B41" s="33" t="s">
        <v>78</v>
      </c>
      <c r="C41" s="145"/>
      <c r="D41" s="151"/>
      <c r="E41" s="92">
        <v>320603.59862</v>
      </c>
      <c r="F41" s="235"/>
      <c r="G41" s="130">
        <v>41597.41375</v>
      </c>
      <c r="H41" s="151"/>
      <c r="I41" s="115">
        <v>68483.553490000006</v>
      </c>
      <c r="J41" s="150">
        <f t="shared" si="0"/>
        <v>64.634161877431637</v>
      </c>
      <c r="K41" s="120">
        <f t="shared" si="1"/>
        <v>4.8221736460062836E-2</v>
      </c>
      <c r="L41" s="257"/>
      <c r="M41" s="254"/>
    </row>
    <row r="42" spans="1:13">
      <c r="A42" s="149">
        <v>36</v>
      </c>
      <c r="B42" s="145" t="s">
        <v>28</v>
      </c>
      <c r="C42" s="145"/>
      <c r="D42" s="151"/>
      <c r="E42" s="92">
        <v>251678.62015</v>
      </c>
      <c r="F42" s="235"/>
      <c r="G42" s="130">
        <v>100839.78383</v>
      </c>
      <c r="H42" s="151"/>
      <c r="I42" s="115">
        <v>131141.62896</v>
      </c>
      <c r="J42" s="150">
        <f t="shared" si="0"/>
        <v>30.049494335573087</v>
      </c>
      <c r="K42" s="120">
        <f t="shared" si="1"/>
        <v>9.2341544040583104E-2</v>
      </c>
      <c r="L42" s="257"/>
      <c r="M42" s="254"/>
    </row>
    <row r="43" spans="1:13">
      <c r="A43" s="149">
        <v>37</v>
      </c>
      <c r="B43" s="145" t="s">
        <v>33</v>
      </c>
      <c r="C43" s="145"/>
      <c r="D43" s="151"/>
      <c r="E43" s="92">
        <v>178711.97456999999</v>
      </c>
      <c r="F43" s="235"/>
      <c r="G43" s="130">
        <v>79592.144279999993</v>
      </c>
      <c r="H43" s="151"/>
      <c r="I43" s="115">
        <v>114285.37519000001</v>
      </c>
      <c r="J43" s="150">
        <f t="shared" si="0"/>
        <v>43.588762715013047</v>
      </c>
      <c r="K43" s="120">
        <f t="shared" si="1"/>
        <v>8.0472448680051462E-2</v>
      </c>
      <c r="L43" s="257"/>
      <c r="M43" s="254"/>
    </row>
    <row r="44" spans="1:13">
      <c r="A44" s="149">
        <v>38</v>
      </c>
      <c r="B44" s="145" t="s">
        <v>26</v>
      </c>
      <c r="C44" s="145"/>
      <c r="D44" s="151"/>
      <c r="E44" s="92">
        <v>269283.22994999995</v>
      </c>
      <c r="F44" s="235"/>
      <c r="G44" s="236">
        <v>126314.46692000001</v>
      </c>
      <c r="H44" s="151"/>
      <c r="I44" s="92">
        <v>99299.288019999993</v>
      </c>
      <c r="J44" s="150">
        <f t="shared" si="0"/>
        <v>-21.387240558209214</v>
      </c>
      <c r="K44" s="120">
        <f t="shared" si="1"/>
        <v>6.992020497697328E-2</v>
      </c>
      <c r="L44" s="257"/>
      <c r="M44" s="254"/>
    </row>
    <row r="45" spans="1:13">
      <c r="A45" s="149">
        <v>39</v>
      </c>
      <c r="B45" s="33" t="s">
        <v>30</v>
      </c>
      <c r="C45" s="145"/>
      <c r="D45" s="151"/>
      <c r="E45" s="92">
        <v>47872.94713</v>
      </c>
      <c r="F45" s="240"/>
      <c r="G45" s="130">
        <v>16249.934499999999</v>
      </c>
      <c r="H45" s="154"/>
      <c r="I45" s="115">
        <v>20205.912250000001</v>
      </c>
      <c r="J45" s="150">
        <f t="shared" si="0"/>
        <v>24.344576588908723</v>
      </c>
      <c r="K45" s="120">
        <f t="shared" si="1"/>
        <v>1.4227710534864879E-2</v>
      </c>
      <c r="L45" s="257"/>
      <c r="M45" s="254"/>
    </row>
    <row r="46" spans="1:13">
      <c r="A46" s="149">
        <v>40</v>
      </c>
      <c r="B46" s="145" t="s">
        <v>34</v>
      </c>
      <c r="C46" s="145"/>
      <c r="D46" s="156"/>
      <c r="E46" s="157">
        <f>E47-SUM(E7:E45)</f>
        <v>27666470.865839928</v>
      </c>
      <c r="F46" s="241"/>
      <c r="G46" s="242">
        <f>G47-SUM(G7:G45)</f>
        <v>10957086.767690018</v>
      </c>
      <c r="H46" s="155"/>
      <c r="I46" s="157">
        <f>I47-SUM(I7:I45)</f>
        <v>16474399.923649997</v>
      </c>
      <c r="J46" s="150">
        <f t="shared" si="0"/>
        <v>50.353832847516486</v>
      </c>
      <c r="K46" s="120">
        <f t="shared" si="1"/>
        <v>11.600218314780228</v>
      </c>
      <c r="L46" s="257"/>
      <c r="M46" s="254"/>
    </row>
    <row r="47" spans="1:13" s="37" customFormat="1">
      <c r="A47" s="163"/>
      <c r="B47" s="164" t="s">
        <v>35</v>
      </c>
      <c r="C47" s="59"/>
      <c r="D47" s="165"/>
      <c r="E47" s="91">
        <v>277030201.55814999</v>
      </c>
      <c r="F47" s="241"/>
      <c r="G47" s="243">
        <v>98789247.373620003</v>
      </c>
      <c r="H47" s="163"/>
      <c r="I47" s="61">
        <v>142018016.18388</v>
      </c>
      <c r="J47" s="255">
        <f t="shared" si="0"/>
        <v>43.758576929702883</v>
      </c>
      <c r="K47" s="256">
        <f t="shared" si="1"/>
        <v>100</v>
      </c>
      <c r="L47" s="257"/>
      <c r="M47" s="254"/>
    </row>
    <row r="48" spans="1:13">
      <c r="F48" s="36"/>
      <c r="G48" s="36"/>
      <c r="H48" s="36"/>
      <c r="I48" s="36"/>
    </row>
    <row r="49" spans="4:10">
      <c r="D49" s="36"/>
      <c r="E49" s="36"/>
      <c r="G49" s="38"/>
      <c r="H49" s="38"/>
      <c r="I49" s="192"/>
    </row>
    <row r="50" spans="4:10">
      <c r="E50" s="38"/>
      <c r="J50" s="46"/>
    </row>
    <row r="52" spans="4:10">
      <c r="F52" s="60"/>
      <c r="G52" s="39"/>
      <c r="H52" s="39"/>
      <c r="I52" s="60"/>
    </row>
    <row r="53" spans="4:10">
      <c r="E53" s="39" t="s">
        <v>36</v>
      </c>
    </row>
  </sheetData>
  <sortState ref="B7:I45">
    <sortCondition descending="1" ref="I7"/>
  </sortState>
  <mergeCells count="10">
    <mergeCell ref="A1:K1"/>
    <mergeCell ref="D4:E4"/>
    <mergeCell ref="F4:G4"/>
    <mergeCell ref="H4:I4"/>
    <mergeCell ref="A2:K2"/>
    <mergeCell ref="J4:J6"/>
    <mergeCell ref="K4:K6"/>
    <mergeCell ref="D5:E5"/>
    <mergeCell ref="F5:G5"/>
    <mergeCell ref="H5:I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6"/>
  <sheetViews>
    <sheetView topLeftCell="A22" workbookViewId="0">
      <selection activeCell="F39" sqref="F39"/>
    </sheetView>
  </sheetViews>
  <sheetFormatPr defaultRowHeight="15"/>
  <cols>
    <col min="1" max="1" width="4.42578125" style="5" bestFit="1" customWidth="1"/>
    <col min="2" max="2" width="25.7109375" style="1" customWidth="1"/>
    <col min="3" max="5" width="17" style="6" customWidth="1"/>
    <col min="6" max="6" width="20.28515625" style="2" customWidth="1"/>
    <col min="7" max="7" width="17.28515625" style="95" customWidth="1"/>
    <col min="8" max="8" width="9.140625" style="1"/>
    <col min="9" max="9" width="14.28515625" style="1" bestFit="1" customWidth="1"/>
    <col min="10" max="16384" width="9.140625" style="1"/>
  </cols>
  <sheetData>
    <row r="1" spans="1:9" ht="18.75">
      <c r="A1" s="303" t="s">
        <v>88</v>
      </c>
      <c r="B1" s="303"/>
      <c r="C1" s="303"/>
      <c r="D1" s="303"/>
      <c r="E1" s="303"/>
      <c r="F1" s="303"/>
      <c r="G1" s="303"/>
    </row>
    <row r="2" spans="1:9" ht="18.75">
      <c r="A2" s="303" t="s">
        <v>230</v>
      </c>
      <c r="B2" s="303"/>
      <c r="C2" s="303"/>
      <c r="D2" s="303"/>
      <c r="E2" s="303"/>
      <c r="F2" s="303"/>
      <c r="G2" s="303"/>
    </row>
    <row r="3" spans="1:9" ht="18.75">
      <c r="A3" s="62"/>
      <c r="B3" s="318" t="s">
        <v>87</v>
      </c>
      <c r="C3" s="318"/>
      <c r="D3" s="318"/>
      <c r="E3" s="318"/>
      <c r="F3" s="105" t="s">
        <v>92</v>
      </c>
      <c r="G3" s="94"/>
    </row>
    <row r="4" spans="1:9" s="119" customFormat="1" ht="30" customHeight="1">
      <c r="A4" s="116" t="s">
        <v>0</v>
      </c>
      <c r="B4" s="117" t="s">
        <v>1</v>
      </c>
      <c r="C4" s="118" t="s">
        <v>85</v>
      </c>
      <c r="D4" s="93" t="s">
        <v>85</v>
      </c>
      <c r="E4" s="58" t="s">
        <v>93</v>
      </c>
      <c r="F4" s="308" t="s">
        <v>228</v>
      </c>
      <c r="G4" s="319" t="s">
        <v>231</v>
      </c>
    </row>
    <row r="5" spans="1:9">
      <c r="A5" s="109"/>
      <c r="B5" s="110"/>
      <c r="C5" s="111" t="s">
        <v>90</v>
      </c>
      <c r="D5" s="113" t="s">
        <v>90</v>
      </c>
      <c r="E5" s="111" t="s">
        <v>95</v>
      </c>
      <c r="F5" s="309"/>
      <c r="G5" s="320"/>
    </row>
    <row r="6" spans="1:9">
      <c r="A6" s="3"/>
      <c r="B6" s="4"/>
      <c r="C6" s="112" t="s">
        <v>94</v>
      </c>
      <c r="D6" s="166" t="s">
        <v>227</v>
      </c>
      <c r="E6" s="166" t="s">
        <v>227</v>
      </c>
      <c r="F6" s="309"/>
      <c r="G6" s="320"/>
    </row>
    <row r="7" spans="1:9">
      <c r="A7" s="131">
        <v>1</v>
      </c>
      <c r="B7" s="41" t="s">
        <v>37</v>
      </c>
      <c r="C7" s="135">
        <v>287651333.08546531</v>
      </c>
      <c r="D7" s="167">
        <v>131959209.11379898</v>
      </c>
      <c r="E7" s="347">
        <v>134354901.52305299</v>
      </c>
      <c r="F7" s="350">
        <f>E7/D7*100-100</f>
        <v>1.815479514724899</v>
      </c>
      <c r="G7" s="133">
        <f>E7/E$34*100</f>
        <v>14.307947545046959</v>
      </c>
    </row>
    <row r="8" spans="1:9">
      <c r="A8" s="132">
        <v>2</v>
      </c>
      <c r="B8" s="42" t="s">
        <v>38</v>
      </c>
      <c r="C8" s="136">
        <v>162498809.52435809</v>
      </c>
      <c r="D8" s="168">
        <v>79757377.029055998</v>
      </c>
      <c r="E8" s="6">
        <v>78118992.347281396</v>
      </c>
      <c r="F8" s="351">
        <f t="shared" ref="F8:F34" si="0">E8/D8*100-100</f>
        <v>-2.0542108364192302</v>
      </c>
      <c r="G8" s="134">
        <f t="shared" ref="G8:G34" si="1">E8/E$34*100</f>
        <v>8.319178772834313</v>
      </c>
    </row>
    <row r="9" spans="1:9">
      <c r="A9" s="132">
        <v>3</v>
      </c>
      <c r="B9" s="42" t="s">
        <v>49</v>
      </c>
      <c r="C9" s="130">
        <v>108953306.71762501</v>
      </c>
      <c r="D9" s="169">
        <v>24372435.48175</v>
      </c>
      <c r="E9" s="6">
        <v>57436220.037469998</v>
      </c>
      <c r="F9" s="351">
        <f t="shared" si="0"/>
        <v>135.66056859798871</v>
      </c>
      <c r="G9" s="134">
        <f t="shared" si="1"/>
        <v>6.1165942899440111</v>
      </c>
    </row>
    <row r="10" spans="1:9">
      <c r="A10" s="132">
        <v>4</v>
      </c>
      <c r="B10" s="42" t="s">
        <v>39</v>
      </c>
      <c r="C10" s="130">
        <v>124154271.84378199</v>
      </c>
      <c r="D10" s="169">
        <v>54231122.759981602</v>
      </c>
      <c r="E10" s="6">
        <v>63890634.429302797</v>
      </c>
      <c r="F10" s="351">
        <f t="shared" si="0"/>
        <v>17.811749375119291</v>
      </c>
      <c r="G10" s="134">
        <f t="shared" si="1"/>
        <v>6.8039486142407997</v>
      </c>
      <c r="I10" s="258"/>
    </row>
    <row r="11" spans="1:9">
      <c r="A11" s="132">
        <v>5</v>
      </c>
      <c r="B11" s="42" t="s">
        <v>40</v>
      </c>
      <c r="C11" s="130">
        <v>109121118.501451</v>
      </c>
      <c r="D11" s="169">
        <v>47969674.9524692</v>
      </c>
      <c r="E11" s="6">
        <v>55315781.277478002</v>
      </c>
      <c r="F11" s="351">
        <f t="shared" si="0"/>
        <v>15.314063170717134</v>
      </c>
      <c r="G11" s="134">
        <f t="shared" si="1"/>
        <v>5.8907809686098105</v>
      </c>
    </row>
    <row r="12" spans="1:9">
      <c r="A12" s="132">
        <v>6</v>
      </c>
      <c r="B12" s="42" t="s">
        <v>47</v>
      </c>
      <c r="C12" s="130">
        <v>31204502.936547399</v>
      </c>
      <c r="D12" s="169">
        <v>14986151.7081658</v>
      </c>
      <c r="E12" s="6">
        <v>38360806.280660599</v>
      </c>
      <c r="F12" s="351">
        <f t="shared" si="0"/>
        <v>155.97502966527549</v>
      </c>
      <c r="G12" s="134">
        <f t="shared" si="1"/>
        <v>4.0851833303247522</v>
      </c>
    </row>
    <row r="13" spans="1:9">
      <c r="A13" s="132">
        <v>7</v>
      </c>
      <c r="B13" s="42" t="s">
        <v>42</v>
      </c>
      <c r="C13" s="136">
        <v>73876013.861158818</v>
      </c>
      <c r="D13" s="168">
        <v>33965587.130791172</v>
      </c>
      <c r="E13" s="6">
        <v>36490530.71885182</v>
      </c>
      <c r="F13" s="351">
        <f t="shared" si="0"/>
        <v>7.4338287700956158</v>
      </c>
      <c r="G13" s="134">
        <f t="shared" si="1"/>
        <v>3.8860108079248028</v>
      </c>
    </row>
    <row r="14" spans="1:9">
      <c r="A14" s="132">
        <v>8</v>
      </c>
      <c r="B14" s="42" t="s">
        <v>41</v>
      </c>
      <c r="C14" s="130">
        <v>60781124.558548503</v>
      </c>
      <c r="D14" s="169">
        <v>27484328.285242699</v>
      </c>
      <c r="E14" s="6">
        <v>28764601.4801137</v>
      </c>
      <c r="F14" s="351">
        <f t="shared" si="0"/>
        <v>4.6581935042539442</v>
      </c>
      <c r="G14" s="134">
        <f t="shared" si="1"/>
        <v>3.0632481916637024</v>
      </c>
    </row>
    <row r="15" spans="1:9">
      <c r="A15" s="132">
        <v>9</v>
      </c>
      <c r="B15" s="42" t="s">
        <v>44</v>
      </c>
      <c r="C15" s="136">
        <v>43081956.013412185</v>
      </c>
      <c r="D15" s="168">
        <v>20743374.074807927</v>
      </c>
      <c r="E15" s="6">
        <v>28431038.68728698</v>
      </c>
      <c r="F15" s="351">
        <f t="shared" si="0"/>
        <v>37.060820408264448</v>
      </c>
      <c r="G15" s="134">
        <f t="shared" si="1"/>
        <v>3.0277258631990045</v>
      </c>
    </row>
    <row r="16" spans="1:9">
      <c r="A16" s="132">
        <v>10</v>
      </c>
      <c r="B16" s="42" t="s">
        <v>43</v>
      </c>
      <c r="C16" s="130">
        <v>42469335.178248897</v>
      </c>
      <c r="D16" s="169">
        <v>21252476.142072599</v>
      </c>
      <c r="E16" s="6">
        <v>21778321.471816301</v>
      </c>
      <c r="F16" s="351">
        <f t="shared" si="0"/>
        <v>2.4742779440307743</v>
      </c>
      <c r="G16" s="134">
        <f t="shared" si="1"/>
        <v>2.3192535419666234</v>
      </c>
    </row>
    <row r="17" spans="1:7">
      <c r="A17" s="132">
        <v>11</v>
      </c>
      <c r="B17" s="42" t="s">
        <v>45</v>
      </c>
      <c r="C17" s="136">
        <v>41073268.2123487</v>
      </c>
      <c r="D17" s="168">
        <v>22658563.822781138</v>
      </c>
      <c r="E17" s="6">
        <v>22072915.503002651</v>
      </c>
      <c r="F17" s="351">
        <f t="shared" si="0"/>
        <v>-2.5846665497381309</v>
      </c>
      <c r="G17" s="134">
        <f t="shared" si="1"/>
        <v>2.3506259436990229</v>
      </c>
    </row>
    <row r="18" spans="1:7">
      <c r="A18" s="132">
        <v>12</v>
      </c>
      <c r="B18" s="42" t="s">
        <v>48</v>
      </c>
      <c r="C18" s="136">
        <v>27979738.084973771</v>
      </c>
      <c r="D18" s="168">
        <v>13019184.571684923</v>
      </c>
      <c r="E18" s="6">
        <v>14110561.101711422</v>
      </c>
      <c r="F18" s="351">
        <f t="shared" si="0"/>
        <v>8.382833225977194</v>
      </c>
      <c r="G18" s="134">
        <f t="shared" si="1"/>
        <v>1.5026855424387002</v>
      </c>
    </row>
    <row r="19" spans="1:7">
      <c r="A19" s="132">
        <v>13</v>
      </c>
      <c r="B19" s="43" t="s">
        <v>96</v>
      </c>
      <c r="C19" s="136">
        <v>24602481.223376513</v>
      </c>
      <c r="D19" s="168">
        <v>12266737.760645511</v>
      </c>
      <c r="E19" s="6">
        <v>11911256.49631344</v>
      </c>
      <c r="F19" s="351">
        <f t="shared" si="0"/>
        <v>-2.8979282941267002</v>
      </c>
      <c r="G19" s="134">
        <f t="shared" si="1"/>
        <v>1.2684735072029389</v>
      </c>
    </row>
    <row r="20" spans="1:7">
      <c r="A20" s="132">
        <v>14</v>
      </c>
      <c r="B20" s="42" t="s">
        <v>51</v>
      </c>
      <c r="C20" s="136">
        <v>19945746.062931489</v>
      </c>
      <c r="D20" s="168">
        <v>6710624.3554414101</v>
      </c>
      <c r="E20" s="6">
        <v>19671011.734690938</v>
      </c>
      <c r="F20" s="351">
        <f t="shared" si="0"/>
        <v>193.13236284400875</v>
      </c>
      <c r="G20" s="134">
        <f t="shared" si="1"/>
        <v>2.0948383785586624</v>
      </c>
    </row>
    <row r="21" spans="1:7">
      <c r="A21" s="132">
        <v>15</v>
      </c>
      <c r="B21" s="43" t="s">
        <v>53</v>
      </c>
      <c r="C21" s="130">
        <v>15064967.651152501</v>
      </c>
      <c r="D21" s="169">
        <v>6881256.0755744902</v>
      </c>
      <c r="E21" s="6">
        <v>7693354.8991091698</v>
      </c>
      <c r="F21" s="351">
        <f t="shared" si="0"/>
        <v>11.8016073608608</v>
      </c>
      <c r="G21" s="134">
        <f t="shared" si="1"/>
        <v>0.8192936550438904</v>
      </c>
    </row>
    <row r="22" spans="1:7">
      <c r="A22" s="132">
        <v>16</v>
      </c>
      <c r="B22" s="43" t="s">
        <v>54</v>
      </c>
      <c r="C22" s="130">
        <v>18491717.299513899</v>
      </c>
      <c r="D22" s="169">
        <v>8544123.3986167293</v>
      </c>
      <c r="E22" s="6">
        <v>9180152.6557760295</v>
      </c>
      <c r="F22" s="351">
        <f t="shared" si="0"/>
        <v>7.4440551415990939</v>
      </c>
      <c r="G22" s="134">
        <f t="shared" si="1"/>
        <v>0.97762821575831904</v>
      </c>
    </row>
    <row r="23" spans="1:7">
      <c r="A23" s="132">
        <v>17</v>
      </c>
      <c r="B23" s="42" t="s">
        <v>52</v>
      </c>
      <c r="C23" s="136">
        <v>22561424.271702651</v>
      </c>
      <c r="D23" s="168">
        <v>10423470.64316636</v>
      </c>
      <c r="E23" s="6">
        <v>10432334.707335539</v>
      </c>
      <c r="F23" s="351">
        <f t="shared" si="0"/>
        <v>8.5039469794949696E-2</v>
      </c>
      <c r="G23" s="134">
        <f t="shared" si="1"/>
        <v>1.1109776872510926</v>
      </c>
    </row>
    <row r="24" spans="1:7">
      <c r="A24" s="132">
        <v>18</v>
      </c>
      <c r="B24" s="43" t="s">
        <v>56</v>
      </c>
      <c r="C24" s="130">
        <v>11840829.372054201</v>
      </c>
      <c r="D24" s="169">
        <v>4459320.5721431002</v>
      </c>
      <c r="E24" s="6">
        <v>5105947.2088783197</v>
      </c>
      <c r="F24" s="351">
        <f t="shared" si="0"/>
        <v>14.500564071904293</v>
      </c>
      <c r="G24" s="134">
        <f t="shared" si="1"/>
        <v>0.54375109507913888</v>
      </c>
    </row>
    <row r="25" spans="1:7">
      <c r="A25" s="132">
        <v>19</v>
      </c>
      <c r="B25" s="42" t="s">
        <v>50</v>
      </c>
      <c r="C25" s="130">
        <v>6817017.5618400304</v>
      </c>
      <c r="D25" s="169">
        <v>2868042.8149999999</v>
      </c>
      <c r="E25" s="6">
        <v>5494179.2397499997</v>
      </c>
      <c r="F25" s="351">
        <f t="shared" si="0"/>
        <v>91.565454009793086</v>
      </c>
      <c r="G25" s="134">
        <f t="shared" si="1"/>
        <v>0.58509535174599325</v>
      </c>
    </row>
    <row r="26" spans="1:7">
      <c r="A26" s="132">
        <v>20</v>
      </c>
      <c r="B26" s="43" t="s">
        <v>32</v>
      </c>
      <c r="C26" s="130">
        <v>9949912.2569174599</v>
      </c>
      <c r="D26" s="169">
        <v>4956814.5782017298</v>
      </c>
      <c r="E26" s="6">
        <v>5744524.74475352</v>
      </c>
      <c r="F26" s="351">
        <f t="shared" si="0"/>
        <v>15.891459204785548</v>
      </c>
      <c r="G26" s="134">
        <f t="shared" si="1"/>
        <v>0.61175556520395968</v>
      </c>
    </row>
    <row r="27" spans="1:7">
      <c r="A27" s="132">
        <v>21</v>
      </c>
      <c r="B27" s="40" t="s">
        <v>60</v>
      </c>
      <c r="C27" s="130">
        <v>29021992.142680399</v>
      </c>
      <c r="D27" s="169">
        <v>13566751.016680401</v>
      </c>
      <c r="E27" s="6">
        <v>8294924.3375000004</v>
      </c>
      <c r="F27" s="351">
        <f t="shared" si="0"/>
        <v>-38.858431710721739</v>
      </c>
      <c r="G27" s="134">
        <f t="shared" si="1"/>
        <v>0.88335699677260648</v>
      </c>
    </row>
    <row r="28" spans="1:7">
      <c r="A28" s="132">
        <v>22</v>
      </c>
      <c r="B28" s="42" t="s">
        <v>59</v>
      </c>
      <c r="C28" s="130">
        <v>5144822.4820975102</v>
      </c>
      <c r="D28" s="169">
        <v>2632146.3411129098</v>
      </c>
      <c r="E28" s="6">
        <v>2928050.8878460801</v>
      </c>
      <c r="F28" s="351">
        <f t="shared" si="0"/>
        <v>11.241948903496663</v>
      </c>
      <c r="G28" s="134">
        <f t="shared" si="1"/>
        <v>0.31181890677312973</v>
      </c>
    </row>
    <row r="29" spans="1:7">
      <c r="A29" s="132">
        <v>23</v>
      </c>
      <c r="B29" s="42" t="s">
        <v>46</v>
      </c>
      <c r="C29" s="130">
        <v>7557708.4507633299</v>
      </c>
      <c r="D29" s="169">
        <v>3735889.1902575102</v>
      </c>
      <c r="E29" s="6">
        <v>6789703.3100700499</v>
      </c>
      <c r="F29" s="351">
        <f t="shared" si="0"/>
        <v>81.742631119153828</v>
      </c>
      <c r="G29" s="134">
        <f t="shared" si="1"/>
        <v>0.7230604742041753</v>
      </c>
    </row>
    <row r="30" spans="1:7">
      <c r="A30" s="132">
        <v>24</v>
      </c>
      <c r="B30" s="43" t="s">
        <v>57</v>
      </c>
      <c r="C30" s="130">
        <v>15007461.3642515</v>
      </c>
      <c r="D30" s="169">
        <v>6924527.7908025496</v>
      </c>
      <c r="E30" s="6">
        <v>5642787.3394128401</v>
      </c>
      <c r="F30" s="351">
        <f t="shared" si="0"/>
        <v>-18.510149574273811</v>
      </c>
      <c r="G30" s="134">
        <f t="shared" si="1"/>
        <v>0.60092117477620244</v>
      </c>
    </row>
    <row r="31" spans="1:7">
      <c r="A31" s="132">
        <v>25</v>
      </c>
      <c r="B31" s="42" t="s">
        <v>55</v>
      </c>
      <c r="C31" s="136">
        <v>7026125.9759383546</v>
      </c>
      <c r="D31" s="168">
        <v>3216482.0566757815</v>
      </c>
      <c r="E31" s="6">
        <v>14870461.206302738</v>
      </c>
      <c r="F31" s="351">
        <f t="shared" si="0"/>
        <v>362.32066413798958</v>
      </c>
      <c r="G31" s="134">
        <f t="shared" si="1"/>
        <v>1.5836100990623578</v>
      </c>
    </row>
    <row r="32" spans="1:7">
      <c r="A32" s="132">
        <v>26</v>
      </c>
      <c r="B32" s="43" t="s">
        <v>58</v>
      </c>
      <c r="C32" s="130">
        <v>4978819.5029583098</v>
      </c>
      <c r="D32" s="169">
        <v>2079623.1748883801</v>
      </c>
      <c r="E32" s="6">
        <v>2230097.36193028</v>
      </c>
      <c r="F32" s="351">
        <f t="shared" si="0"/>
        <v>7.2356467680725984</v>
      </c>
      <c r="G32" s="134">
        <f t="shared" si="1"/>
        <v>0.23749126911734711</v>
      </c>
    </row>
    <row r="33" spans="1:7">
      <c r="A33" s="132">
        <v>27</v>
      </c>
      <c r="B33" s="42" t="s">
        <v>34</v>
      </c>
      <c r="C33" s="137">
        <f>C34-SUM(C7:C32)</f>
        <v>493266927.30693221</v>
      </c>
      <c r="D33" s="244">
        <f>D34-SUM(D7:D32)</f>
        <v>240705251.42039394</v>
      </c>
      <c r="E33" s="348">
        <f>E34-SUM(E7:E32)</f>
        <v>243908791.92441666</v>
      </c>
      <c r="F33" s="349">
        <f t="shared" si="0"/>
        <v>1.3308976373048438</v>
      </c>
      <c r="G33" s="134">
        <f t="shared" si="1"/>
        <v>25.974744211557709</v>
      </c>
    </row>
    <row r="34" spans="1:7">
      <c r="A34" s="138"/>
      <c r="B34" s="139" t="s">
        <v>35</v>
      </c>
      <c r="C34" s="140">
        <v>1804122731.4430301</v>
      </c>
      <c r="D34" s="179">
        <v>822370546.26220298</v>
      </c>
      <c r="E34" s="96">
        <v>939022882.91211402</v>
      </c>
      <c r="F34" s="349">
        <f t="shared" si="0"/>
        <v>14.184887479265072</v>
      </c>
      <c r="G34" s="122">
        <f t="shared" si="1"/>
        <v>100</v>
      </c>
    </row>
    <row r="35" spans="1:7">
      <c r="D35" s="207"/>
    </row>
    <row r="36" spans="1:7">
      <c r="C36" s="47"/>
      <c r="D36" s="47"/>
      <c r="E36" s="47"/>
    </row>
  </sheetData>
  <sortState ref="B6:E31">
    <sortCondition descending="1" ref="E6"/>
  </sortState>
  <mergeCells count="5">
    <mergeCell ref="A1:G1"/>
    <mergeCell ref="A2:G2"/>
    <mergeCell ref="B3:E3"/>
    <mergeCell ref="F4:F6"/>
    <mergeCell ref="G4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5"/>
  <sheetViews>
    <sheetView topLeftCell="A4" workbookViewId="0">
      <selection activeCell="H8" sqref="H8"/>
    </sheetView>
  </sheetViews>
  <sheetFormatPr defaultRowHeight="15.75"/>
  <cols>
    <col min="1" max="1" width="8.28515625" style="13" bestFit="1" customWidth="1"/>
    <col min="2" max="2" width="21.5703125" style="7" bestFit="1" customWidth="1"/>
    <col min="3" max="3" width="15.7109375" style="82" bestFit="1" customWidth="1"/>
    <col min="4" max="4" width="14.42578125" style="82" bestFit="1" customWidth="1"/>
    <col min="5" max="5" width="14.85546875" style="66" bestFit="1" customWidth="1"/>
    <col min="6" max="6" width="15.7109375" style="7" customWidth="1"/>
    <col min="7" max="7" width="16.85546875" style="7" bestFit="1" customWidth="1"/>
    <col min="8" max="16384" width="9.140625" style="7"/>
  </cols>
  <sheetData>
    <row r="1" spans="1:6">
      <c r="A1" s="324" t="s">
        <v>61</v>
      </c>
      <c r="B1" s="324"/>
      <c r="C1" s="324"/>
      <c r="D1" s="324"/>
      <c r="E1" s="324"/>
      <c r="F1" s="324"/>
    </row>
    <row r="2" spans="1:6">
      <c r="A2" s="325" t="s">
        <v>232</v>
      </c>
      <c r="B2" s="325"/>
      <c r="C2" s="325"/>
      <c r="D2" s="325"/>
      <c r="E2" s="325"/>
      <c r="F2" s="325"/>
    </row>
    <row r="3" spans="1:6">
      <c r="A3" s="8" t="s">
        <v>62</v>
      </c>
      <c r="B3" s="9"/>
      <c r="C3" s="64"/>
      <c r="D3" s="65" t="s">
        <v>63</v>
      </c>
    </row>
    <row r="4" spans="1:6" ht="63">
      <c r="A4" s="11" t="s">
        <v>0</v>
      </c>
      <c r="B4" s="12" t="s">
        <v>64</v>
      </c>
      <c r="C4" s="67" t="s">
        <v>234</v>
      </c>
      <c r="D4" s="67" t="s">
        <v>235</v>
      </c>
      <c r="E4" s="321" t="s">
        <v>236</v>
      </c>
      <c r="F4" s="319" t="s">
        <v>237</v>
      </c>
    </row>
    <row r="5" spans="1:6">
      <c r="A5" s="104"/>
      <c r="B5" s="98"/>
      <c r="C5" s="83" t="s">
        <v>90</v>
      </c>
      <c r="D5" s="262" t="s">
        <v>95</v>
      </c>
      <c r="E5" s="322"/>
      <c r="F5" s="323"/>
    </row>
    <row r="6" spans="1:6">
      <c r="A6" s="127">
        <v>1</v>
      </c>
      <c r="B6" s="7" t="s">
        <v>251</v>
      </c>
      <c r="C6" s="84">
        <v>73.711238568479999</v>
      </c>
      <c r="D6" s="180">
        <v>115.74368787031</v>
      </c>
      <c r="E6" s="87">
        <f>D6/C6*100-100</f>
        <v>57.02312173574532</v>
      </c>
      <c r="F6" s="102">
        <f>D6/D$21*100</f>
        <v>81.499299159656672</v>
      </c>
    </row>
    <row r="7" spans="1:6">
      <c r="A7" s="128">
        <v>2</v>
      </c>
      <c r="B7" s="7" t="s">
        <v>261</v>
      </c>
      <c r="C7" s="85">
        <v>8.6367413995099991</v>
      </c>
      <c r="D7" s="180">
        <v>9.7603008451700006</v>
      </c>
      <c r="E7" s="88">
        <f t="shared" ref="E7:E21" si="0">D7/C7*100-100</f>
        <v>13.009066657058256</v>
      </c>
      <c r="F7" s="97">
        <f t="shared" ref="F7:F21" si="1">D7/D$21*100</f>
        <v>6.8725793441113137</v>
      </c>
    </row>
    <row r="8" spans="1:6">
      <c r="A8" s="128">
        <v>3</v>
      </c>
      <c r="B8" s="7" t="s">
        <v>250</v>
      </c>
      <c r="C8" s="85">
        <v>2.1850951944900001</v>
      </c>
      <c r="D8" s="180">
        <v>2.49375919525</v>
      </c>
      <c r="E8" s="88">
        <f t="shared" si="0"/>
        <v>14.125883464406314</v>
      </c>
      <c r="F8" s="97">
        <f t="shared" si="1"/>
        <v>1.7559456625708438</v>
      </c>
    </row>
    <row r="9" spans="1:6">
      <c r="A9" s="128">
        <v>4</v>
      </c>
      <c r="B9" s="7" t="s">
        <v>260</v>
      </c>
      <c r="C9" s="85">
        <v>1.6608906515899999</v>
      </c>
      <c r="D9" s="180">
        <v>1.5949214758099999</v>
      </c>
      <c r="E9" s="88">
        <f t="shared" si="0"/>
        <v>-3.9719156536191349</v>
      </c>
      <c r="F9" s="97">
        <f t="shared" si="1"/>
        <v>1.1230416525076303</v>
      </c>
    </row>
    <row r="10" spans="1:6">
      <c r="A10" s="128">
        <v>5</v>
      </c>
      <c r="B10" s="7" t="s">
        <v>254</v>
      </c>
      <c r="C10" s="85">
        <v>0.95188998323999996</v>
      </c>
      <c r="D10" s="180">
        <v>1.1246669183</v>
      </c>
      <c r="E10" s="88">
        <f t="shared" si="0"/>
        <v>18.150935307871379</v>
      </c>
      <c r="F10" s="97">
        <f t="shared" si="1"/>
        <v>0.79191848226060291</v>
      </c>
    </row>
    <row r="11" spans="1:6">
      <c r="A11" s="128">
        <v>6</v>
      </c>
      <c r="B11" s="7" t="s">
        <v>249</v>
      </c>
      <c r="C11" s="85">
        <v>0.96098983568000007</v>
      </c>
      <c r="D11" s="180">
        <v>1.0995305074700001</v>
      </c>
      <c r="E11" s="88">
        <f t="shared" si="0"/>
        <v>14.416455476031985</v>
      </c>
      <c r="F11" s="97">
        <f t="shared" si="1"/>
        <v>0.77421903010274851</v>
      </c>
    </row>
    <row r="12" spans="1:6">
      <c r="A12" s="128">
        <v>7</v>
      </c>
      <c r="B12" s="7" t="s">
        <v>259</v>
      </c>
      <c r="C12" s="85">
        <v>1.0252991304600001</v>
      </c>
      <c r="D12" s="180">
        <v>1.0689494107399999</v>
      </c>
      <c r="E12" s="88">
        <f t="shared" si="0"/>
        <v>4.2573214960609675</v>
      </c>
      <c r="F12" s="97">
        <f t="shared" si="1"/>
        <v>0.75268577851134133</v>
      </c>
    </row>
    <row r="13" spans="1:6">
      <c r="A13" s="128">
        <v>8</v>
      </c>
      <c r="B13" s="107" t="s">
        <v>243</v>
      </c>
      <c r="C13" s="85">
        <v>0.84767004217000008</v>
      </c>
      <c r="D13" s="180">
        <v>0.99659811028</v>
      </c>
      <c r="E13" s="88">
        <f t="shared" si="0"/>
        <v>17.569108344179568</v>
      </c>
      <c r="F13" s="97">
        <f t="shared" si="1"/>
        <v>0.70174062211208421</v>
      </c>
    </row>
    <row r="14" spans="1:6">
      <c r="A14" s="128">
        <v>9</v>
      </c>
      <c r="B14" s="7" t="s">
        <v>253</v>
      </c>
      <c r="C14" s="85">
        <v>0.67309201336000002</v>
      </c>
      <c r="D14" s="180">
        <v>0.72857535566999998</v>
      </c>
      <c r="E14" s="88">
        <f t="shared" si="0"/>
        <v>8.2430546208732096</v>
      </c>
      <c r="F14" s="97">
        <f t="shared" si="1"/>
        <v>0.51301614770246184</v>
      </c>
    </row>
    <row r="15" spans="1:6">
      <c r="A15" s="128">
        <v>10</v>
      </c>
      <c r="B15" s="7" t="s">
        <v>246</v>
      </c>
      <c r="C15" s="85">
        <v>0.53176759021999997</v>
      </c>
      <c r="D15" s="180">
        <v>0.72275710465999998</v>
      </c>
      <c r="E15" s="88">
        <f t="shared" si="0"/>
        <v>35.915974939537932</v>
      </c>
      <c r="F15" s="97">
        <f t="shared" si="1"/>
        <v>0.5089193076209424</v>
      </c>
    </row>
    <row r="16" spans="1:6">
      <c r="A16" s="128">
        <v>11</v>
      </c>
      <c r="B16" s="7" t="s">
        <v>256</v>
      </c>
      <c r="C16" s="85">
        <v>0.56266382686000005</v>
      </c>
      <c r="D16" s="180">
        <v>0.64972250542999999</v>
      </c>
      <c r="E16" s="88">
        <f t="shared" si="0"/>
        <v>15.472592054804608</v>
      </c>
      <c r="F16" s="97">
        <f t="shared" si="1"/>
        <v>0.45749301594859754</v>
      </c>
    </row>
    <row r="17" spans="1:9">
      <c r="A17" s="128">
        <v>12</v>
      </c>
      <c r="B17" s="107" t="s">
        <v>247</v>
      </c>
      <c r="C17" s="142">
        <v>1.92226691686</v>
      </c>
      <c r="D17" s="180">
        <v>0.64091547675999994</v>
      </c>
      <c r="E17" s="88">
        <f t="shared" si="0"/>
        <v>-66.658351598386361</v>
      </c>
      <c r="F17" s="97">
        <f t="shared" si="1"/>
        <v>0.45129166987529579</v>
      </c>
    </row>
    <row r="18" spans="1:9">
      <c r="A18" s="128">
        <v>13</v>
      </c>
      <c r="B18" s="107" t="s">
        <v>248</v>
      </c>
      <c r="C18" s="85">
        <v>0.35003516144000002</v>
      </c>
      <c r="D18" s="180">
        <v>0.51026286310000002</v>
      </c>
      <c r="E18" s="88">
        <f t="shared" si="0"/>
        <v>45.774744743026304</v>
      </c>
      <c r="F18" s="97">
        <f t="shared" si="1"/>
        <v>0.3592944591194186</v>
      </c>
    </row>
    <row r="19" spans="1:9">
      <c r="A19" s="128">
        <v>14</v>
      </c>
      <c r="B19" s="107" t="s">
        <v>244</v>
      </c>
      <c r="C19" s="85">
        <v>4.295944787E-2</v>
      </c>
      <c r="D19" s="180">
        <v>0.37258384836000003</v>
      </c>
      <c r="E19" s="88">
        <f t="shared" si="0"/>
        <v>767.29198542653432</v>
      </c>
      <c r="F19" s="97">
        <f t="shared" si="1"/>
        <v>0.2623497063059882</v>
      </c>
    </row>
    <row r="20" spans="1:9">
      <c r="A20" s="129">
        <v>15</v>
      </c>
      <c r="B20" s="141" t="s">
        <v>34</v>
      </c>
      <c r="C20" s="123">
        <f>C21-SUM(C6:C19)</f>
        <v>4.7266476113900069</v>
      </c>
      <c r="D20" s="123">
        <f>D21-SUM(D6:D19)</f>
        <v>4.510784696570056</v>
      </c>
      <c r="E20" s="88">
        <f t="shared" si="0"/>
        <v>-4.5669348038507707</v>
      </c>
      <c r="F20" s="97">
        <f t="shared" si="1"/>
        <v>3.1762059615940896</v>
      </c>
    </row>
    <row r="21" spans="1:9" s="69" customFormat="1">
      <c r="A21" s="81"/>
      <c r="B21" s="68" t="s">
        <v>89</v>
      </c>
      <c r="C21" s="261">
        <v>98.78924737362</v>
      </c>
      <c r="D21" s="86">
        <v>142.01801618388001</v>
      </c>
      <c r="E21" s="89">
        <f t="shared" si="0"/>
        <v>43.758576929702912</v>
      </c>
      <c r="F21" s="103">
        <f t="shared" si="1"/>
        <v>100</v>
      </c>
      <c r="G21" s="276"/>
      <c r="H21" s="276"/>
      <c r="I21" s="276"/>
    </row>
    <row r="22" spans="1:9">
      <c r="A22" s="70"/>
      <c r="B22" s="63"/>
      <c r="C22" s="71"/>
      <c r="D22" s="71"/>
      <c r="E22" s="72"/>
    </row>
    <row r="23" spans="1:9">
      <c r="A23" s="73"/>
      <c r="B23" s="74"/>
      <c r="C23" s="75"/>
      <c r="D23" s="75"/>
      <c r="E23" s="76"/>
    </row>
    <row r="24" spans="1:9">
      <c r="A24" s="326" t="s">
        <v>61</v>
      </c>
      <c r="B24" s="326"/>
      <c r="C24" s="326"/>
      <c r="D24" s="326"/>
      <c r="E24" s="326"/>
      <c r="F24" s="326"/>
    </row>
    <row r="25" spans="1:9">
      <c r="A25" s="325" t="s">
        <v>233</v>
      </c>
      <c r="B25" s="325"/>
      <c r="C25" s="325"/>
      <c r="D25" s="325"/>
      <c r="E25" s="325"/>
      <c r="F25" s="325"/>
    </row>
    <row r="26" spans="1:9">
      <c r="A26" s="77" t="s">
        <v>65</v>
      </c>
      <c r="B26" s="78"/>
      <c r="C26" s="79"/>
      <c r="D26" s="80" t="s">
        <v>63</v>
      </c>
      <c r="E26" s="76"/>
    </row>
    <row r="27" spans="1:9" ht="63" customHeight="1">
      <c r="A27" s="11" t="s">
        <v>0</v>
      </c>
      <c r="B27" s="12" t="s">
        <v>64</v>
      </c>
      <c r="C27" s="67" t="s">
        <v>234</v>
      </c>
      <c r="D27" s="67" t="s">
        <v>235</v>
      </c>
      <c r="E27" s="321" t="s">
        <v>236</v>
      </c>
      <c r="F27" s="319" t="s">
        <v>237</v>
      </c>
    </row>
    <row r="28" spans="1:9">
      <c r="A28" s="104"/>
      <c r="B28" s="98"/>
      <c r="C28" s="83" t="s">
        <v>90</v>
      </c>
      <c r="D28" s="83" t="s">
        <v>95</v>
      </c>
      <c r="E28" s="322"/>
      <c r="F28" s="323"/>
    </row>
    <row r="29" spans="1:9">
      <c r="A29" s="99">
        <v>1</v>
      </c>
      <c r="B29" s="7" t="s">
        <v>251</v>
      </c>
      <c r="C29" s="102">
        <v>502.851603813807</v>
      </c>
      <c r="D29" s="102">
        <v>532.45678175164596</v>
      </c>
      <c r="E29" s="88">
        <f>D29/C29*100-100</f>
        <v>5.8874581911050257</v>
      </c>
      <c r="F29" s="97">
        <f>D29/D$44*100</f>
        <v>56.703280765680852</v>
      </c>
      <c r="G29" s="265"/>
    </row>
    <row r="30" spans="1:9">
      <c r="A30" s="99">
        <v>2</v>
      </c>
      <c r="B30" s="7" t="s">
        <v>247</v>
      </c>
      <c r="C30" s="97">
        <v>160.54315457912202</v>
      </c>
      <c r="D30" s="97">
        <v>196.009405506007</v>
      </c>
      <c r="E30" s="88">
        <f t="shared" ref="E30:E44" si="2">D30/C30*100-100</f>
        <v>22.091412754323201</v>
      </c>
      <c r="F30" s="97">
        <f t="shared" ref="F30:F44" si="3">D30/D$44*100</f>
        <v>20.873762404824411</v>
      </c>
      <c r="G30" s="265"/>
    </row>
    <row r="31" spans="1:9">
      <c r="A31" s="99">
        <v>3</v>
      </c>
      <c r="B31" s="107" t="s">
        <v>242</v>
      </c>
      <c r="C31" s="97">
        <v>22.625604691334001</v>
      </c>
      <c r="D31" s="97">
        <v>54.440805725592703</v>
      </c>
      <c r="E31" s="88">
        <f>D31/C31*100-100</f>
        <v>140.61591488179971</v>
      </c>
      <c r="F31" s="97">
        <f t="shared" si="3"/>
        <v>5.7976016044209686</v>
      </c>
      <c r="G31" s="285"/>
    </row>
    <row r="32" spans="1:9">
      <c r="A32" s="99">
        <v>4</v>
      </c>
      <c r="B32" s="7" t="s">
        <v>259</v>
      </c>
      <c r="C32" s="97">
        <v>10.6635440368535</v>
      </c>
      <c r="D32" s="97">
        <v>31.947382377448399</v>
      </c>
      <c r="E32" s="88">
        <f t="shared" si="2"/>
        <v>199.59441501847203</v>
      </c>
      <c r="F32" s="97">
        <f t="shared" si="3"/>
        <v>3.4021942339011653</v>
      </c>
    </row>
    <row r="33" spans="1:6">
      <c r="A33" s="99">
        <v>5</v>
      </c>
      <c r="B33" s="7" t="s">
        <v>261</v>
      </c>
      <c r="C33" s="97">
        <v>12.23512877267</v>
      </c>
      <c r="D33" s="97">
        <v>13.449299935841299</v>
      </c>
      <c r="E33" s="88">
        <f t="shared" si="2"/>
        <v>9.9236484203046018</v>
      </c>
      <c r="F33" s="97">
        <f t="shared" si="3"/>
        <v>1.4322654091380727</v>
      </c>
    </row>
    <row r="34" spans="1:6">
      <c r="A34" s="99">
        <v>6</v>
      </c>
      <c r="B34" s="7" t="s">
        <v>252</v>
      </c>
      <c r="C34" s="97">
        <v>7.5389679619035093</v>
      </c>
      <c r="D34" s="97">
        <v>9.9930176713453189</v>
      </c>
      <c r="E34" s="88">
        <f t="shared" si="2"/>
        <v>32.551533868333195</v>
      </c>
      <c r="F34" s="97">
        <f t="shared" si="3"/>
        <v>1.064193200527213</v>
      </c>
    </row>
    <row r="35" spans="1:6">
      <c r="A35" s="99">
        <v>7</v>
      </c>
      <c r="B35" s="7" t="s">
        <v>257</v>
      </c>
      <c r="C35" s="97">
        <v>7.6303159717482201</v>
      </c>
      <c r="D35" s="97">
        <v>9.1299579197110194</v>
      </c>
      <c r="E35" s="88">
        <f t="shared" si="2"/>
        <v>19.653733259740875</v>
      </c>
      <c r="F35" s="97">
        <f t="shared" si="3"/>
        <v>0.97228279372671367</v>
      </c>
    </row>
    <row r="36" spans="1:6">
      <c r="A36" s="99">
        <v>8</v>
      </c>
      <c r="B36" s="107" t="s">
        <v>243</v>
      </c>
      <c r="C36" s="97">
        <v>9.4469970479050716</v>
      </c>
      <c r="D36" s="97">
        <v>6.15051560100743</v>
      </c>
      <c r="E36" s="88">
        <f t="shared" si="2"/>
        <v>-34.894490071092548</v>
      </c>
      <c r="F36" s="97">
        <f t="shared" si="3"/>
        <v>0.65499102449275259</v>
      </c>
    </row>
    <row r="37" spans="1:6">
      <c r="A37" s="99">
        <v>9</v>
      </c>
      <c r="B37" s="7" t="s">
        <v>255</v>
      </c>
      <c r="C37" s="97">
        <v>7.4089362117926898</v>
      </c>
      <c r="D37" s="97">
        <v>6.0590353785468096</v>
      </c>
      <c r="E37" s="88">
        <f t="shared" si="2"/>
        <v>-18.219900869132388</v>
      </c>
      <c r="F37" s="97">
        <f t="shared" si="3"/>
        <v>0.64524895919004988</v>
      </c>
    </row>
    <row r="38" spans="1:6">
      <c r="A38" s="99">
        <v>10</v>
      </c>
      <c r="B38" s="107" t="s">
        <v>245</v>
      </c>
      <c r="C38" s="97">
        <v>1.8124618800700099</v>
      </c>
      <c r="D38" s="97">
        <v>5.1048731271508503</v>
      </c>
      <c r="E38" s="88">
        <f t="shared" si="2"/>
        <v>181.65409619283491</v>
      </c>
      <c r="F38" s="97">
        <f t="shared" si="3"/>
        <v>0.54363671216611198</v>
      </c>
    </row>
    <row r="39" spans="1:6">
      <c r="A39" s="99">
        <v>11</v>
      </c>
      <c r="B39" s="107" t="s">
        <v>262</v>
      </c>
      <c r="C39" s="97">
        <v>1.8246711601086401</v>
      </c>
      <c r="D39" s="97">
        <v>4.5704430584826703</v>
      </c>
      <c r="E39" s="88">
        <f t="shared" si="2"/>
        <v>150.48036919762291</v>
      </c>
      <c r="F39" s="97">
        <f t="shared" si="3"/>
        <v>0.48672328882004856</v>
      </c>
    </row>
    <row r="40" spans="1:6">
      <c r="A40" s="99">
        <v>12</v>
      </c>
      <c r="B40" s="7" t="s">
        <v>249</v>
      </c>
      <c r="C40" s="97">
        <v>5.3858043309782202</v>
      </c>
      <c r="D40" s="97">
        <v>4.4423618363621298</v>
      </c>
      <c r="E40" s="88">
        <f t="shared" si="2"/>
        <v>-17.517207024948362</v>
      </c>
      <c r="F40" s="97">
        <f t="shared" si="3"/>
        <v>0.47308344846564387</v>
      </c>
    </row>
    <row r="41" spans="1:6">
      <c r="A41" s="99">
        <v>13</v>
      </c>
      <c r="B41" s="7" t="s">
        <v>258</v>
      </c>
      <c r="C41" s="97">
        <v>13.027033515090801</v>
      </c>
      <c r="D41" s="97">
        <v>4.4056024002311691</v>
      </c>
      <c r="E41" s="88">
        <f t="shared" si="2"/>
        <v>-66.181077256555596</v>
      </c>
      <c r="F41" s="97">
        <f t="shared" si="3"/>
        <v>0.46916880093150054</v>
      </c>
    </row>
    <row r="42" spans="1:6">
      <c r="A42" s="99">
        <v>14</v>
      </c>
      <c r="B42" s="7" t="s">
        <v>254</v>
      </c>
      <c r="C42" s="97">
        <v>2.9831242274468401</v>
      </c>
      <c r="D42" s="97">
        <v>4.2370613237055101</v>
      </c>
      <c r="E42" s="88">
        <f t="shared" si="2"/>
        <v>42.034357292987238</v>
      </c>
      <c r="F42" s="97">
        <f t="shared" si="3"/>
        <v>0.45122024189287768</v>
      </c>
    </row>
    <row r="43" spans="1:6">
      <c r="A43" s="100">
        <v>15</v>
      </c>
      <c r="B43" s="259" t="s">
        <v>34</v>
      </c>
      <c r="C43" s="123">
        <f>+C44-SUM(C29:C42)</f>
        <v>56.393198061372345</v>
      </c>
      <c r="D43" s="123">
        <f>+D44-SUM(D29:D42)</f>
        <v>56.626339299034726</v>
      </c>
      <c r="E43" s="88">
        <f t="shared" si="2"/>
        <v>0.41342084804031742</v>
      </c>
      <c r="F43" s="97">
        <f t="shared" si="3"/>
        <v>6.0303471118216203</v>
      </c>
    </row>
    <row r="44" spans="1:6" s="69" customFormat="1">
      <c r="A44" s="101"/>
      <c r="B44" s="260" t="s">
        <v>89</v>
      </c>
      <c r="C44" s="261">
        <v>822.37054626220299</v>
      </c>
      <c r="D44" s="124">
        <v>939.022882912113</v>
      </c>
      <c r="E44" s="89">
        <f t="shared" si="2"/>
        <v>14.184887479264944</v>
      </c>
      <c r="F44" s="124">
        <f t="shared" si="3"/>
        <v>100</v>
      </c>
    </row>
    <row r="45" spans="1:6">
      <c r="A45" s="73"/>
      <c r="B45" s="74"/>
      <c r="C45" s="75"/>
      <c r="D45" s="75"/>
      <c r="E45" s="76"/>
    </row>
  </sheetData>
  <mergeCells count="8">
    <mergeCell ref="E27:E28"/>
    <mergeCell ref="F27:F28"/>
    <mergeCell ref="A1:F1"/>
    <mergeCell ref="A2:F2"/>
    <mergeCell ref="A24:F24"/>
    <mergeCell ref="A25:F25"/>
    <mergeCell ref="F4:F5"/>
    <mergeCell ref="E4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76"/>
  <sheetViews>
    <sheetView workbookViewId="0">
      <selection activeCell="C16" sqref="C16"/>
    </sheetView>
  </sheetViews>
  <sheetFormatPr defaultRowHeight="15"/>
  <cols>
    <col min="2" max="2" width="58.7109375" style="178" customWidth="1"/>
    <col min="3" max="3" width="29.85546875" style="75" customWidth="1"/>
    <col min="4" max="4" width="27.7109375" style="75" customWidth="1"/>
    <col min="5" max="5" width="23.140625" style="184" customWidth="1"/>
    <col min="6" max="6" width="23.28515625" customWidth="1"/>
  </cols>
  <sheetData>
    <row r="1" spans="1:6">
      <c r="A1" s="327" t="s">
        <v>199</v>
      </c>
      <c r="B1" s="327"/>
      <c r="C1" s="327"/>
      <c r="D1" s="327"/>
      <c r="E1" s="327"/>
      <c r="F1" s="327"/>
    </row>
    <row r="2" spans="1:6">
      <c r="A2" s="331" t="s">
        <v>240</v>
      </c>
      <c r="B2" s="331"/>
      <c r="C2" s="331"/>
      <c r="D2" s="331"/>
      <c r="E2" s="331"/>
      <c r="F2" s="331"/>
    </row>
    <row r="3" spans="1:6">
      <c r="A3" s="220"/>
      <c r="B3" s="220"/>
      <c r="C3" s="263" t="s">
        <v>217</v>
      </c>
      <c r="D3" s="263"/>
      <c r="E3" s="220"/>
      <c r="F3" s="220"/>
    </row>
    <row r="4" spans="1:6" ht="15" customHeight="1">
      <c r="A4" s="175"/>
      <c r="B4" s="177"/>
      <c r="C4" s="328" t="s">
        <v>92</v>
      </c>
      <c r="D4" s="328"/>
      <c r="E4" s="329" t="s">
        <v>241</v>
      </c>
      <c r="F4" s="330" t="s">
        <v>239</v>
      </c>
    </row>
    <row r="5" spans="1:6">
      <c r="A5" s="172" t="s">
        <v>100</v>
      </c>
      <c r="B5" s="177" t="s">
        <v>101</v>
      </c>
      <c r="C5" s="264" t="s">
        <v>238</v>
      </c>
      <c r="D5" s="264" t="s">
        <v>219</v>
      </c>
      <c r="E5" s="329"/>
      <c r="F5" s="330"/>
    </row>
    <row r="6" spans="1:6">
      <c r="A6" s="172" t="s">
        <v>102</v>
      </c>
      <c r="B6" s="177" t="s">
        <v>263</v>
      </c>
      <c r="C6" s="181">
        <v>1629.5</v>
      </c>
      <c r="D6" s="181">
        <v>26956.999</v>
      </c>
      <c r="E6" s="183">
        <f>D6/C6*100-100</f>
        <v>1554.3110770174899</v>
      </c>
      <c r="F6" s="182">
        <f>D6/D$76*100</f>
        <v>2.3290254091614154E-2</v>
      </c>
    </row>
    <row r="7" spans="1:6" ht="30">
      <c r="A7" s="172" t="s">
        <v>105</v>
      </c>
      <c r="B7" s="177" t="s">
        <v>264</v>
      </c>
      <c r="C7" s="181">
        <v>27741.5</v>
      </c>
      <c r="D7" s="181">
        <v>27168.7</v>
      </c>
      <c r="E7" s="183">
        <f t="shared" ref="E7:E70" si="0">D7/C7*100-100</f>
        <v>-2.0647765982373016</v>
      </c>
      <c r="F7" s="182">
        <f t="shared" ref="F7:F70" si="1">D7/D$76*100</f>
        <v>2.3473159098267481E-2</v>
      </c>
    </row>
    <row r="8" spans="1:6" ht="30">
      <c r="A8" s="172" t="s">
        <v>106</v>
      </c>
      <c r="B8" s="177" t="s">
        <v>265</v>
      </c>
      <c r="C8" s="181">
        <v>0.2</v>
      </c>
      <c r="D8" s="181">
        <v>0</v>
      </c>
      <c r="E8" s="183">
        <f t="shared" si="0"/>
        <v>-100</v>
      </c>
      <c r="F8" s="182">
        <f t="shared" si="1"/>
        <v>0</v>
      </c>
    </row>
    <row r="9" spans="1:6">
      <c r="A9" s="172" t="s">
        <v>108</v>
      </c>
      <c r="B9" s="177" t="s">
        <v>266</v>
      </c>
      <c r="C9" s="181">
        <v>239829.40905999998</v>
      </c>
      <c r="D9" s="181">
        <v>279361.48500000004</v>
      </c>
      <c r="E9" s="183">
        <f t="shared" si="0"/>
        <v>16.483414646662453</v>
      </c>
      <c r="F9" s="182">
        <f t="shared" si="1"/>
        <v>0.24136217718673569</v>
      </c>
    </row>
    <row r="10" spans="1:6">
      <c r="A10" s="172" t="s">
        <v>109</v>
      </c>
      <c r="B10" s="177" t="s">
        <v>267</v>
      </c>
      <c r="C10" s="181">
        <v>5055.7999999999993</v>
      </c>
      <c r="D10" s="181">
        <v>12872.260000000002</v>
      </c>
      <c r="E10" s="183">
        <f t="shared" si="0"/>
        <v>154.60382135369289</v>
      </c>
      <c r="F10" s="182">
        <f t="shared" si="1"/>
        <v>1.1121349454860359E-2</v>
      </c>
    </row>
    <row r="11" spans="1:6">
      <c r="A11" s="172" t="s">
        <v>110</v>
      </c>
      <c r="B11" s="177" t="s">
        <v>268</v>
      </c>
      <c r="C11" s="181">
        <v>7824614.1936500007</v>
      </c>
      <c r="D11" s="181">
        <v>9860278.6259500012</v>
      </c>
      <c r="E11" s="183">
        <f t="shared" si="0"/>
        <v>26.016163633371562</v>
      </c>
      <c r="F11" s="182">
        <f t="shared" si="1"/>
        <v>8.5190638101996292</v>
      </c>
    </row>
    <row r="12" spans="1:6">
      <c r="A12" s="172" t="s">
        <v>111</v>
      </c>
      <c r="B12" s="177" t="s">
        <v>41</v>
      </c>
      <c r="C12" s="181">
        <v>5216.5</v>
      </c>
      <c r="D12" s="181">
        <v>36891.25</v>
      </c>
      <c r="E12" s="183">
        <f t="shared" si="0"/>
        <v>607.20310553052809</v>
      </c>
      <c r="F12" s="182">
        <f t="shared" si="1"/>
        <v>3.187322840562707E-2</v>
      </c>
    </row>
    <row r="13" spans="1:6" ht="30">
      <c r="A13" s="172" t="s">
        <v>112</v>
      </c>
      <c r="B13" s="177" t="s">
        <v>269</v>
      </c>
      <c r="C13" s="181">
        <v>7744.84</v>
      </c>
      <c r="D13" s="181">
        <v>5642.08</v>
      </c>
      <c r="E13" s="183">
        <f t="shared" si="0"/>
        <v>-27.150464050903565</v>
      </c>
      <c r="F13" s="182">
        <f t="shared" si="1"/>
        <v>4.8746329962476307E-3</v>
      </c>
    </row>
    <row r="14" spans="1:6" ht="30">
      <c r="A14" s="172" t="s">
        <v>113</v>
      </c>
      <c r="B14" s="177" t="s">
        <v>270</v>
      </c>
      <c r="C14" s="181">
        <v>365158.81880000001</v>
      </c>
      <c r="D14" s="181">
        <v>617029.18369999994</v>
      </c>
      <c r="E14" s="183">
        <f t="shared" si="0"/>
        <v>68.975566776041944</v>
      </c>
      <c r="F14" s="182">
        <f t="shared" si="1"/>
        <v>0.533099640294317</v>
      </c>
    </row>
    <row r="15" spans="1:6">
      <c r="A15" s="172" t="s">
        <v>114</v>
      </c>
      <c r="B15" s="177" t="s">
        <v>271</v>
      </c>
      <c r="C15" s="181">
        <v>52033.472000000002</v>
      </c>
      <c r="D15" s="181">
        <v>104863.74</v>
      </c>
      <c r="E15" s="183">
        <f t="shared" si="0"/>
        <v>101.53131430476137</v>
      </c>
      <c r="F15" s="182">
        <f t="shared" si="1"/>
        <v>9.059996439503383E-2</v>
      </c>
    </row>
    <row r="16" spans="1:6" ht="30">
      <c r="A16" s="172" t="s">
        <v>115</v>
      </c>
      <c r="B16" s="177" t="s">
        <v>272</v>
      </c>
      <c r="C16" s="181">
        <v>1807380.6640000001</v>
      </c>
      <c r="D16" s="181">
        <v>1936563.9239999996</v>
      </c>
      <c r="E16" s="183">
        <f t="shared" si="0"/>
        <v>7.147540226202139</v>
      </c>
      <c r="F16" s="182">
        <f t="shared" si="1"/>
        <v>1.6731486266187625</v>
      </c>
    </row>
    <row r="17" spans="1:6" ht="30">
      <c r="A17" s="172" t="s">
        <v>116</v>
      </c>
      <c r="B17" s="177" t="s">
        <v>273</v>
      </c>
      <c r="C17" s="181">
        <v>25130371.503000002</v>
      </c>
      <c r="D17" s="181">
        <v>65562007.522380002</v>
      </c>
      <c r="E17" s="183">
        <f t="shared" si="0"/>
        <v>160.88753807142632</v>
      </c>
      <c r="F17" s="182">
        <f t="shared" si="1"/>
        <v>56.644132158499858</v>
      </c>
    </row>
    <row r="18" spans="1:6">
      <c r="A18" s="172" t="s">
        <v>118</v>
      </c>
      <c r="B18" s="177" t="s">
        <v>274</v>
      </c>
      <c r="C18" s="181">
        <v>30301.921290000002</v>
      </c>
      <c r="D18" s="181">
        <v>79048.716119999997</v>
      </c>
      <c r="E18" s="183">
        <f t="shared" si="0"/>
        <v>160.87031037892314</v>
      </c>
      <c r="F18" s="182">
        <f t="shared" si="1"/>
        <v>6.8296351684053389E-2</v>
      </c>
    </row>
    <row r="19" spans="1:6" ht="30">
      <c r="A19" s="172" t="s">
        <v>120</v>
      </c>
      <c r="B19" s="177" t="s">
        <v>275</v>
      </c>
      <c r="C19" s="181">
        <v>619688.78774000017</v>
      </c>
      <c r="D19" s="181">
        <v>1076013.0750400003</v>
      </c>
      <c r="E19" s="183">
        <f t="shared" si="0"/>
        <v>73.637654307771328</v>
      </c>
      <c r="F19" s="182">
        <f t="shared" si="1"/>
        <v>0.9296516249297887</v>
      </c>
    </row>
    <row r="20" spans="1:6">
      <c r="A20" s="172" t="s">
        <v>121</v>
      </c>
      <c r="B20" s="177" t="s">
        <v>276</v>
      </c>
      <c r="C20" s="181">
        <v>3455124.8656399995</v>
      </c>
      <c r="D20" s="181">
        <v>3490220.2608000003</v>
      </c>
      <c r="E20" s="183">
        <f t="shared" si="0"/>
        <v>1.0157489678307172</v>
      </c>
      <c r="F20" s="182">
        <f t="shared" si="1"/>
        <v>3.0154735217273934</v>
      </c>
    </row>
    <row r="21" spans="1:6">
      <c r="A21" s="172" t="s">
        <v>122</v>
      </c>
      <c r="B21" s="177" t="s">
        <v>277</v>
      </c>
      <c r="C21" s="181">
        <v>95890.585560000007</v>
      </c>
      <c r="D21" s="181">
        <v>46247.824659999998</v>
      </c>
      <c r="E21" s="183">
        <f t="shared" si="0"/>
        <v>-51.770213530438689</v>
      </c>
      <c r="F21" s="182">
        <f t="shared" si="1"/>
        <v>3.9957103070553918E-2</v>
      </c>
    </row>
    <row r="22" spans="1:6">
      <c r="A22" s="172" t="s">
        <v>123</v>
      </c>
      <c r="B22" s="177" t="s">
        <v>278</v>
      </c>
      <c r="C22" s="181">
        <v>66001.000499999995</v>
      </c>
      <c r="D22" s="181">
        <v>30404.875220000002</v>
      </c>
      <c r="E22" s="183">
        <f t="shared" si="0"/>
        <v>-53.932705580728275</v>
      </c>
      <c r="F22" s="182">
        <f t="shared" si="1"/>
        <v>2.6269143293644177E-2</v>
      </c>
    </row>
    <row r="23" spans="1:6" ht="30">
      <c r="A23" s="172" t="s">
        <v>124</v>
      </c>
      <c r="B23" s="177" t="s">
        <v>279</v>
      </c>
      <c r="C23" s="181">
        <v>1937700.6557199999</v>
      </c>
      <c r="D23" s="181">
        <v>2044982.7490999999</v>
      </c>
      <c r="E23" s="183">
        <f t="shared" si="0"/>
        <v>5.5365669131250002</v>
      </c>
      <c r="F23" s="182">
        <f t="shared" si="1"/>
        <v>1.7668201063295892</v>
      </c>
    </row>
    <row r="24" spans="1:6" ht="30">
      <c r="A24" s="172" t="s">
        <v>126</v>
      </c>
      <c r="B24" s="177" t="s">
        <v>280</v>
      </c>
      <c r="C24" s="181">
        <v>1416515.9501699999</v>
      </c>
      <c r="D24" s="181">
        <v>1486376.1677199998</v>
      </c>
      <c r="E24" s="183">
        <f t="shared" si="0"/>
        <v>4.9318341626591433</v>
      </c>
      <c r="F24" s="182">
        <f t="shared" si="1"/>
        <v>1.2841963091632895</v>
      </c>
    </row>
    <row r="25" spans="1:6">
      <c r="A25" s="172" t="s">
        <v>127</v>
      </c>
      <c r="B25" s="177" t="s">
        <v>281</v>
      </c>
      <c r="C25" s="181">
        <v>91970.251000000004</v>
      </c>
      <c r="D25" s="181">
        <v>43550.952000000005</v>
      </c>
      <c r="E25" s="183">
        <f t="shared" si="0"/>
        <v>-52.646696593227738</v>
      </c>
      <c r="F25" s="182">
        <f t="shared" si="1"/>
        <v>3.7627064422552807E-2</v>
      </c>
    </row>
    <row r="26" spans="1:6" ht="30">
      <c r="A26" s="172" t="s">
        <v>128</v>
      </c>
      <c r="B26" s="177" t="s">
        <v>282</v>
      </c>
      <c r="C26" s="181">
        <v>5167.7736199999999</v>
      </c>
      <c r="D26" s="181">
        <v>4992.96</v>
      </c>
      <c r="E26" s="183">
        <f t="shared" si="0"/>
        <v>-3.3827646652989358</v>
      </c>
      <c r="F26" s="182">
        <f t="shared" si="1"/>
        <v>4.3138075966566531E-3</v>
      </c>
    </row>
    <row r="27" spans="1:6">
      <c r="A27" s="172" t="s">
        <v>130</v>
      </c>
      <c r="B27" s="177" t="s">
        <v>283</v>
      </c>
      <c r="C27" s="181">
        <v>7048.52988</v>
      </c>
      <c r="D27" s="181">
        <v>13738.56</v>
      </c>
      <c r="E27" s="183">
        <f t="shared" si="0"/>
        <v>94.913836415488106</v>
      </c>
      <c r="F27" s="182">
        <f t="shared" si="1"/>
        <v>1.1869813596568614E-2</v>
      </c>
    </row>
    <row r="28" spans="1:6">
      <c r="A28" s="172" t="s">
        <v>131</v>
      </c>
      <c r="B28" s="177" t="s">
        <v>43</v>
      </c>
      <c r="C28" s="181">
        <v>1007051.71459</v>
      </c>
      <c r="D28" s="181">
        <v>1261748.0338599999</v>
      </c>
      <c r="E28" s="183">
        <f t="shared" si="0"/>
        <v>25.291285003540679</v>
      </c>
      <c r="F28" s="182">
        <f t="shared" si="1"/>
        <v>1.0901225432472648</v>
      </c>
    </row>
    <row r="29" spans="1:6" ht="45">
      <c r="A29" s="172" t="s">
        <v>133</v>
      </c>
      <c r="B29" s="177" t="s">
        <v>284</v>
      </c>
      <c r="C29" s="181">
        <v>219999.45599999998</v>
      </c>
      <c r="D29" s="181">
        <v>211048.88962</v>
      </c>
      <c r="E29" s="183">
        <f t="shared" si="0"/>
        <v>-4.0684493238019428</v>
      </c>
      <c r="F29" s="182">
        <f t="shared" si="1"/>
        <v>0.18234159763120622</v>
      </c>
    </row>
    <row r="30" spans="1:6" ht="30">
      <c r="A30" s="172" t="s">
        <v>134</v>
      </c>
      <c r="B30" s="177" t="s">
        <v>285</v>
      </c>
      <c r="C30" s="181">
        <v>433031.34232</v>
      </c>
      <c r="D30" s="181">
        <v>521306.98504</v>
      </c>
      <c r="E30" s="183" t="s">
        <v>216</v>
      </c>
      <c r="F30" s="182">
        <f t="shared" si="1"/>
        <v>0.45039776650638663</v>
      </c>
    </row>
    <row r="31" spans="1:6">
      <c r="A31" s="172" t="s">
        <v>136</v>
      </c>
      <c r="B31" s="177" t="s">
        <v>286</v>
      </c>
      <c r="C31" s="181">
        <v>323.57146</v>
      </c>
      <c r="D31" s="181">
        <v>3422.1648300000002</v>
      </c>
      <c r="E31" s="183" t="s">
        <v>216</v>
      </c>
      <c r="F31" s="182">
        <f t="shared" si="1"/>
        <v>2.9566751267114545E-3</v>
      </c>
    </row>
    <row r="32" spans="1:6">
      <c r="A32" s="172" t="s">
        <v>138</v>
      </c>
      <c r="B32" s="177" t="s">
        <v>287</v>
      </c>
      <c r="C32" s="181">
        <v>0</v>
      </c>
      <c r="D32" s="181">
        <v>0.5</v>
      </c>
      <c r="E32" s="183" t="e">
        <f t="shared" si="0"/>
        <v>#DIV/0!</v>
      </c>
      <c r="F32" s="182">
        <f t="shared" si="1"/>
        <v>4.3198900017791574E-7</v>
      </c>
    </row>
    <row r="33" spans="1:6">
      <c r="A33" s="172" t="s">
        <v>139</v>
      </c>
      <c r="B33" s="177" t="s">
        <v>288</v>
      </c>
      <c r="C33" s="181">
        <v>1342485.92998</v>
      </c>
      <c r="D33" s="181">
        <v>1726314.7281300002</v>
      </c>
      <c r="E33" s="183">
        <f t="shared" si="0"/>
        <v>28.590899135584863</v>
      </c>
      <c r="F33" s="182">
        <f t="shared" si="1"/>
        <v>1.4914979467945786</v>
      </c>
    </row>
    <row r="34" spans="1:6">
      <c r="A34" s="172" t="s">
        <v>140</v>
      </c>
      <c r="B34" s="177" t="s">
        <v>289</v>
      </c>
      <c r="C34" s="181">
        <v>671528.99761999992</v>
      </c>
      <c r="D34" s="181">
        <v>693602.95195999998</v>
      </c>
      <c r="E34" s="183">
        <f t="shared" si="0"/>
        <v>3.2871185634922</v>
      </c>
      <c r="F34" s="182">
        <f t="shared" si="1"/>
        <v>0.59925769147530272</v>
      </c>
    </row>
    <row r="35" spans="1:6">
      <c r="A35" s="172" t="s">
        <v>141</v>
      </c>
      <c r="B35" s="177" t="s">
        <v>54</v>
      </c>
      <c r="C35" s="181">
        <v>2786.72</v>
      </c>
      <c r="D35" s="181">
        <v>15548.2</v>
      </c>
      <c r="E35" s="183">
        <f t="shared" si="0"/>
        <v>457.93908250559798</v>
      </c>
      <c r="F35" s="182">
        <f t="shared" si="1"/>
        <v>1.343330274513254E-2</v>
      </c>
    </row>
    <row r="36" spans="1:6">
      <c r="A36" s="172" t="s">
        <v>142</v>
      </c>
      <c r="B36" s="177" t="s">
        <v>290</v>
      </c>
      <c r="C36" s="181">
        <v>57966.859249999994</v>
      </c>
      <c r="D36" s="181">
        <v>13087.09168</v>
      </c>
      <c r="E36" s="183">
        <f t="shared" si="0"/>
        <v>-77.423148589855671</v>
      </c>
      <c r="F36" s="182">
        <f t="shared" si="1"/>
        <v>1.130695930015984E-2</v>
      </c>
    </row>
    <row r="37" spans="1:6" ht="45">
      <c r="A37" s="172" t="s">
        <v>143</v>
      </c>
      <c r="B37" s="177" t="s">
        <v>291</v>
      </c>
      <c r="C37" s="181">
        <v>1561.6641999999999</v>
      </c>
      <c r="D37" s="181">
        <v>345.52420000000001</v>
      </c>
      <c r="E37" s="183">
        <f t="shared" si="0"/>
        <v>-77.874616066629429</v>
      </c>
      <c r="F37" s="182">
        <f t="shared" si="1"/>
        <v>2.9852530739054846E-4</v>
      </c>
    </row>
    <row r="38" spans="1:6">
      <c r="A38" s="172" t="s">
        <v>145</v>
      </c>
      <c r="B38" s="177" t="s">
        <v>292</v>
      </c>
      <c r="C38" s="181">
        <v>4695318.5101400008</v>
      </c>
      <c r="D38" s="181">
        <v>3965282.4367800001</v>
      </c>
      <c r="E38" s="183">
        <f t="shared" si="0"/>
        <v>-15.548169347476986</v>
      </c>
      <c r="F38" s="182">
        <f t="shared" si="1"/>
        <v>3.4259167905752834</v>
      </c>
    </row>
    <row r="39" spans="1:6" ht="30">
      <c r="A39" s="172" t="s">
        <v>147</v>
      </c>
      <c r="B39" s="177" t="s">
        <v>293</v>
      </c>
      <c r="C39" s="181">
        <v>701.17</v>
      </c>
      <c r="D39" s="181">
        <v>2758.16014</v>
      </c>
      <c r="E39" s="183">
        <f t="shared" si="0"/>
        <v>293.36539498267183</v>
      </c>
      <c r="F39" s="182">
        <f t="shared" si="1"/>
        <v>2.3829896824183608E-3</v>
      </c>
    </row>
    <row r="40" spans="1:6" ht="30">
      <c r="A40" s="172" t="s">
        <v>149</v>
      </c>
      <c r="B40" s="177" t="s">
        <v>294</v>
      </c>
      <c r="C40" s="181">
        <v>233284.75300999999</v>
      </c>
      <c r="D40" s="181">
        <v>289517.54683999997</v>
      </c>
      <c r="E40" s="183">
        <f t="shared" si="0"/>
        <v>24.104787434431898</v>
      </c>
      <c r="F40" s="182">
        <f t="shared" si="1"/>
        <v>0.25013679118674897</v>
      </c>
    </row>
    <row r="41" spans="1:6" ht="30">
      <c r="A41" s="172" t="s">
        <v>150</v>
      </c>
      <c r="B41" s="177" t="s">
        <v>295</v>
      </c>
      <c r="C41" s="181">
        <v>344.22449999999998</v>
      </c>
      <c r="D41" s="181">
        <v>352.20661999999999</v>
      </c>
      <c r="E41" s="183">
        <f t="shared" si="0"/>
        <v>2.3188703883657382</v>
      </c>
      <c r="F41" s="182">
        <f t="shared" si="1"/>
        <v>3.0429877125968626E-4</v>
      </c>
    </row>
    <row r="42" spans="1:6" ht="30">
      <c r="A42" s="172" t="s">
        <v>152</v>
      </c>
      <c r="B42" s="177" t="s">
        <v>296</v>
      </c>
      <c r="C42" s="181">
        <v>1862.6480000000001</v>
      </c>
      <c r="D42" s="181">
        <v>1268.58</v>
      </c>
      <c r="E42" s="183">
        <f t="shared" si="0"/>
        <v>-31.893734081801824</v>
      </c>
      <c r="F42" s="182">
        <f t="shared" si="1"/>
        <v>1.0960252116914008E-3</v>
      </c>
    </row>
    <row r="43" spans="1:6">
      <c r="A43" s="172" t="s">
        <v>153</v>
      </c>
      <c r="B43" s="177" t="s">
        <v>297</v>
      </c>
      <c r="C43" s="181">
        <v>11251.93116</v>
      </c>
      <c r="D43" s="181">
        <v>1149.3431399999999</v>
      </c>
      <c r="E43" s="183">
        <f t="shared" si="0"/>
        <v>-89.785369963105964</v>
      </c>
      <c r="F43" s="182">
        <f t="shared" si="1"/>
        <v>9.9300718781989263E-4</v>
      </c>
    </row>
    <row r="44" spans="1:6" ht="30">
      <c r="A44" s="172" t="s">
        <v>154</v>
      </c>
      <c r="B44" s="177" t="s">
        <v>298</v>
      </c>
      <c r="C44" s="181">
        <v>2726707.0443600002</v>
      </c>
      <c r="D44" s="181">
        <v>4031436.48221</v>
      </c>
      <c r="E44" s="183">
        <f t="shared" si="0"/>
        <v>47.850004295428079</v>
      </c>
      <c r="F44" s="182">
        <f t="shared" si="1"/>
        <v>3.4830724304613438</v>
      </c>
    </row>
    <row r="45" spans="1:6" ht="30">
      <c r="A45" s="172" t="s">
        <v>155</v>
      </c>
      <c r="B45" s="177" t="s">
        <v>299</v>
      </c>
      <c r="C45" s="181">
        <v>1553130.43619</v>
      </c>
      <c r="D45" s="181">
        <v>1717709.3755400002</v>
      </c>
      <c r="E45" s="183">
        <f t="shared" si="0"/>
        <v>10.596594820054548</v>
      </c>
      <c r="F45" s="182">
        <f t="shared" si="1"/>
        <v>1.4840631114715135</v>
      </c>
    </row>
    <row r="46" spans="1:6">
      <c r="A46" s="172" t="s">
        <v>156</v>
      </c>
      <c r="B46" s="177" t="s">
        <v>300</v>
      </c>
      <c r="C46" s="181">
        <v>6393352.9107400002</v>
      </c>
      <c r="D46" s="181">
        <v>6090018.7413199991</v>
      </c>
      <c r="E46" s="183">
        <f t="shared" si="0"/>
        <v>-4.7445240964320732</v>
      </c>
      <c r="F46" s="182">
        <f t="shared" si="1"/>
        <v>5.2616422142551915</v>
      </c>
    </row>
    <row r="47" spans="1:6" ht="30">
      <c r="A47" s="172" t="s">
        <v>157</v>
      </c>
      <c r="B47" s="177" t="s">
        <v>301</v>
      </c>
      <c r="C47" s="181">
        <v>62583.036290000004</v>
      </c>
      <c r="D47" s="181">
        <v>61578.03284</v>
      </c>
      <c r="E47" s="183">
        <f t="shared" si="0"/>
        <v>-1.6058719895643492</v>
      </c>
      <c r="F47" s="182">
        <f t="shared" si="1"/>
        <v>5.3202065678948925E-2</v>
      </c>
    </row>
    <row r="48" spans="1:6">
      <c r="A48" s="172" t="s">
        <v>158</v>
      </c>
      <c r="B48" s="177" t="s">
        <v>302</v>
      </c>
      <c r="C48" s="181">
        <v>481783.5883699999</v>
      </c>
      <c r="D48" s="181">
        <v>725131.28653000004</v>
      </c>
      <c r="E48" s="183">
        <f t="shared" si="0"/>
        <v>50.509752518409584</v>
      </c>
      <c r="F48" s="182">
        <f t="shared" si="1"/>
        <v>0.62649747893164109</v>
      </c>
    </row>
    <row r="49" spans="1:6">
      <c r="A49" s="172" t="s">
        <v>162</v>
      </c>
      <c r="B49" s="177" t="s">
        <v>303</v>
      </c>
      <c r="C49" s="181">
        <v>54171.487880000001</v>
      </c>
      <c r="D49" s="181">
        <v>32360.969160000001</v>
      </c>
      <c r="E49" s="183">
        <f t="shared" si="0"/>
        <v>-40.261989422026559</v>
      </c>
      <c r="F49" s="182">
        <f t="shared" si="1"/>
        <v>2.7959165424433535E-2</v>
      </c>
    </row>
    <row r="50" spans="1:6">
      <c r="A50" s="172" t="s">
        <v>163</v>
      </c>
      <c r="B50" s="177" t="s">
        <v>304</v>
      </c>
      <c r="C50" s="181">
        <v>112257.64735000001</v>
      </c>
      <c r="D50" s="181">
        <v>120343.52709</v>
      </c>
      <c r="E50" s="183">
        <f t="shared" si="0"/>
        <v>7.2029656160436133</v>
      </c>
      <c r="F50" s="182">
        <f t="shared" si="1"/>
        <v>0.10397415989098606</v>
      </c>
    </row>
    <row r="51" spans="1:6" ht="30">
      <c r="A51" s="172" t="s">
        <v>164</v>
      </c>
      <c r="B51" s="177" t="s">
        <v>305</v>
      </c>
      <c r="C51" s="181">
        <v>758075.13817000005</v>
      </c>
      <c r="D51" s="181">
        <v>1586479.0402199996</v>
      </c>
      <c r="E51" s="183">
        <f t="shared" si="0"/>
        <v>109.27728141167825</v>
      </c>
      <c r="F51" s="182">
        <f t="shared" si="1"/>
        <v>1.3706829887757142</v>
      </c>
    </row>
    <row r="52" spans="1:6">
      <c r="A52" s="172" t="s">
        <v>165</v>
      </c>
      <c r="B52" s="177" t="s">
        <v>306</v>
      </c>
      <c r="C52" s="181">
        <v>812462.2853799999</v>
      </c>
      <c r="D52" s="181">
        <v>1516766.6445800001</v>
      </c>
      <c r="E52" s="183">
        <f t="shared" si="0"/>
        <v>86.687637306215038</v>
      </c>
      <c r="F52" s="182">
        <f t="shared" si="1"/>
        <v>1.3104530125906528</v>
      </c>
    </row>
    <row r="53" spans="1:6">
      <c r="A53" s="172" t="s">
        <v>166</v>
      </c>
      <c r="B53" s="177" t="s">
        <v>307</v>
      </c>
      <c r="C53" s="181">
        <v>1462.1420000000001</v>
      </c>
      <c r="D53" s="181">
        <v>808.39200000000005</v>
      </c>
      <c r="E53" s="183">
        <f t="shared" si="0"/>
        <v>-44.711799537938177</v>
      </c>
      <c r="F53" s="182">
        <f t="shared" si="1"/>
        <v>6.9843290366365153E-4</v>
      </c>
    </row>
    <row r="54" spans="1:6" ht="30">
      <c r="A54" s="172" t="s">
        <v>168</v>
      </c>
      <c r="B54" s="177" t="s">
        <v>308</v>
      </c>
      <c r="C54" s="181">
        <v>56.96</v>
      </c>
      <c r="D54" s="181">
        <v>16.8</v>
      </c>
      <c r="E54" s="183">
        <f t="shared" si="0"/>
        <v>-70.50561797752809</v>
      </c>
      <c r="F54" s="182">
        <f t="shared" si="1"/>
        <v>1.4514830405977971E-5</v>
      </c>
    </row>
    <row r="55" spans="1:6" ht="30">
      <c r="A55" s="172" t="s">
        <v>169</v>
      </c>
      <c r="B55" s="177" t="s">
        <v>309</v>
      </c>
      <c r="C55" s="181">
        <v>26588.699079999999</v>
      </c>
      <c r="D55" s="181">
        <v>34330.396130000001</v>
      </c>
      <c r="E55" s="183">
        <f t="shared" si="0"/>
        <v>29.116494292205914</v>
      </c>
      <c r="F55" s="182">
        <f t="shared" si="1"/>
        <v>2.9660706999820981E-2</v>
      </c>
    </row>
    <row r="56" spans="1:6">
      <c r="A56" s="172" t="s">
        <v>170</v>
      </c>
      <c r="B56" s="177" t="s">
        <v>310</v>
      </c>
      <c r="C56" s="181">
        <v>24470.883120000002</v>
      </c>
      <c r="D56" s="181">
        <v>37673.729379999997</v>
      </c>
      <c r="E56" s="183">
        <f t="shared" si="0"/>
        <v>53.953288875011367</v>
      </c>
      <c r="F56" s="182">
        <f t="shared" si="1"/>
        <v>3.2549273375679144E-2</v>
      </c>
    </row>
    <row r="57" spans="1:6">
      <c r="A57" s="172" t="s">
        <v>171</v>
      </c>
      <c r="B57" s="177" t="s">
        <v>311</v>
      </c>
      <c r="C57" s="181">
        <v>136746.22544000001</v>
      </c>
      <c r="D57" s="181">
        <v>89014.198069999999</v>
      </c>
      <c r="E57" s="183">
        <f t="shared" si="0"/>
        <v>-34.905553858189194</v>
      </c>
      <c r="F57" s="182">
        <f t="shared" si="1"/>
        <v>7.6906308851796529E-2</v>
      </c>
    </row>
    <row r="58" spans="1:6" ht="45">
      <c r="A58" s="172" t="s">
        <v>172</v>
      </c>
      <c r="B58" s="177" t="s">
        <v>312</v>
      </c>
      <c r="C58" s="181">
        <v>1598.1</v>
      </c>
      <c r="D58" s="181">
        <v>1.4</v>
      </c>
      <c r="E58" s="183">
        <f t="shared" si="0"/>
        <v>-99.912395970214632</v>
      </c>
      <c r="F58" s="182">
        <f t="shared" si="1"/>
        <v>1.2095692004981641E-6</v>
      </c>
    </row>
    <row r="59" spans="1:6">
      <c r="A59" s="172" t="s">
        <v>173</v>
      </c>
      <c r="B59" s="177" t="s">
        <v>313</v>
      </c>
      <c r="C59" s="181">
        <v>6185928.9031099994</v>
      </c>
      <c r="D59" s="181">
        <v>905550.34950999997</v>
      </c>
      <c r="E59" s="183">
        <f t="shared" si="0"/>
        <v>-85.361125811602335</v>
      </c>
      <c r="F59" s="182">
        <f t="shared" si="1"/>
        <v>0.78237558019117415</v>
      </c>
    </row>
    <row r="60" spans="1:6">
      <c r="A60" s="172" t="s">
        <v>174</v>
      </c>
      <c r="B60" s="177" t="s">
        <v>314</v>
      </c>
      <c r="C60" s="181">
        <v>970403.56213000009</v>
      </c>
      <c r="D60" s="181">
        <v>705254.86663000006</v>
      </c>
      <c r="E60" s="183">
        <f t="shared" si="0"/>
        <v>-27.323549278612333</v>
      </c>
      <c r="F60" s="182">
        <f t="shared" si="1"/>
        <v>0.60932468941220608</v>
      </c>
    </row>
    <row r="61" spans="1:6">
      <c r="A61" s="172" t="s">
        <v>175</v>
      </c>
      <c r="B61" s="177" t="s">
        <v>32</v>
      </c>
      <c r="C61" s="181">
        <v>488380.80349999998</v>
      </c>
      <c r="D61" s="181">
        <v>475244.70282000001</v>
      </c>
      <c r="E61" s="183">
        <f t="shared" si="0"/>
        <v>-2.6897250231498901</v>
      </c>
      <c r="F61" s="182">
        <f t="shared" si="1"/>
        <v>0.41060096802212509</v>
      </c>
    </row>
    <row r="62" spans="1:6">
      <c r="A62" s="172" t="s">
        <v>177</v>
      </c>
      <c r="B62" s="177" t="s">
        <v>53</v>
      </c>
      <c r="C62" s="181">
        <v>45446.431499999999</v>
      </c>
      <c r="D62" s="181">
        <v>1091177.733</v>
      </c>
      <c r="E62" s="183">
        <f t="shared" si="0"/>
        <v>2301.0196114077735</v>
      </c>
      <c r="F62" s="182">
        <f t="shared" si="1"/>
        <v>0.94275355579014952</v>
      </c>
    </row>
    <row r="63" spans="1:6">
      <c r="A63" s="172" t="s">
        <v>178</v>
      </c>
      <c r="B63" s="177" t="s">
        <v>315</v>
      </c>
      <c r="C63" s="181">
        <v>429485.03049999999</v>
      </c>
      <c r="D63" s="181">
        <v>478660.59350000002</v>
      </c>
      <c r="E63" s="183">
        <f t="shared" si="0"/>
        <v>11.449889869910152</v>
      </c>
      <c r="F63" s="182">
        <f t="shared" si="1"/>
        <v>0.41355222242126555</v>
      </c>
    </row>
    <row r="64" spans="1:6">
      <c r="A64" s="172" t="s">
        <v>179</v>
      </c>
      <c r="B64" s="177" t="s">
        <v>58</v>
      </c>
      <c r="C64" s="181">
        <v>13630.32</v>
      </c>
      <c r="D64" s="181">
        <v>14499.36</v>
      </c>
      <c r="E64" s="183">
        <f t="shared" si="0"/>
        <v>6.3757857482436293</v>
      </c>
      <c r="F64" s="182">
        <f t="shared" si="1"/>
        <v>1.2527128059239331E-2</v>
      </c>
    </row>
    <row r="65" spans="1:6" ht="30">
      <c r="A65" s="172" t="s">
        <v>182</v>
      </c>
      <c r="B65" s="177" t="s">
        <v>316</v>
      </c>
      <c r="C65" s="181">
        <v>22371.376880000003</v>
      </c>
      <c r="D65" s="181">
        <v>32076.136050000001</v>
      </c>
      <c r="E65" s="183">
        <f t="shared" si="0"/>
        <v>43.380249781031779</v>
      </c>
      <c r="F65" s="182">
        <f t="shared" si="1"/>
        <v>2.7713075883620604E-2</v>
      </c>
    </row>
    <row r="66" spans="1:6">
      <c r="A66" s="172" t="s">
        <v>183</v>
      </c>
      <c r="B66" s="177" t="s">
        <v>317</v>
      </c>
      <c r="C66" s="181">
        <v>30930.302250000001</v>
      </c>
      <c r="D66" s="181">
        <v>30395.758580000002</v>
      </c>
      <c r="E66" s="183">
        <f t="shared" si="0"/>
        <v>-1.7282200014712004</v>
      </c>
      <c r="F66" s="182">
        <f t="shared" si="1"/>
        <v>2.626126671724701E-2</v>
      </c>
    </row>
    <row r="67" spans="1:6">
      <c r="A67" s="172" t="s">
        <v>184</v>
      </c>
      <c r="B67" s="177" t="s">
        <v>318</v>
      </c>
      <c r="C67" s="181">
        <v>71256.630530000024</v>
      </c>
      <c r="D67" s="181">
        <v>182796.27562999999</v>
      </c>
      <c r="E67" s="183">
        <f t="shared" si="0"/>
        <v>156.53230340864945</v>
      </c>
      <c r="F67" s="182">
        <f t="shared" si="1"/>
        <v>0.1579319606913008</v>
      </c>
    </row>
    <row r="68" spans="1:6" ht="60">
      <c r="A68" s="172" t="s">
        <v>185</v>
      </c>
      <c r="B68" s="177" t="s">
        <v>319</v>
      </c>
      <c r="C68" s="181">
        <v>40761.407149999999</v>
      </c>
      <c r="D68" s="181">
        <v>32133.03426</v>
      </c>
      <c r="E68" s="183" t="s">
        <v>216</v>
      </c>
      <c r="F68" s="182">
        <f t="shared" si="1"/>
        <v>2.7762234685320228E-2</v>
      </c>
    </row>
    <row r="69" spans="1:6" ht="30">
      <c r="A69" s="172" t="s">
        <v>187</v>
      </c>
      <c r="B69" s="177" t="s">
        <v>320</v>
      </c>
      <c r="C69" s="181">
        <v>0</v>
      </c>
      <c r="D69" s="181">
        <v>5151.6961600000004</v>
      </c>
      <c r="E69" s="183" t="e">
        <f t="shared" si="0"/>
        <v>#DIV/0!</v>
      </c>
      <c r="F69" s="182">
        <f t="shared" si="1"/>
        <v>4.4509521467576167E-3</v>
      </c>
    </row>
    <row r="70" spans="1:6" ht="45">
      <c r="A70" s="172" t="s">
        <v>190</v>
      </c>
      <c r="B70" s="177" t="s">
        <v>321</v>
      </c>
      <c r="C70" s="181">
        <v>1063.8980000000001</v>
      </c>
      <c r="D70" s="181">
        <v>2038.52297</v>
      </c>
      <c r="E70" s="183">
        <f t="shared" si="0"/>
        <v>91.608873219049144</v>
      </c>
      <c r="F70" s="182">
        <f t="shared" si="1"/>
        <v>1.761238999300031E-3</v>
      </c>
    </row>
    <row r="71" spans="1:6">
      <c r="A71" s="172" t="s">
        <v>192</v>
      </c>
      <c r="B71" s="177" t="s">
        <v>322</v>
      </c>
      <c r="C71" s="181">
        <v>42.912599999999998</v>
      </c>
      <c r="D71" s="181">
        <v>50.4</v>
      </c>
      <c r="E71" s="183">
        <f t="shared" ref="E71:E76" si="2">D71/C71*100-100</f>
        <v>17.448022259196591</v>
      </c>
      <c r="F71" s="182">
        <f t="shared" ref="F71:F76" si="3">D71/D$76*100</f>
        <v>4.3544491217933912E-5</v>
      </c>
    </row>
    <row r="72" spans="1:6" ht="60">
      <c r="A72" s="172" t="s">
        <v>194</v>
      </c>
      <c r="B72" s="177" t="s">
        <v>323</v>
      </c>
      <c r="C72" s="181">
        <v>57720.338000000003</v>
      </c>
      <c r="D72" s="181">
        <v>35686.063600000001</v>
      </c>
      <c r="E72" s="183">
        <f t="shared" si="2"/>
        <v>-38.174195029835069</v>
      </c>
      <c r="F72" s="182">
        <f t="shared" si="3"/>
        <v>3.0831973869699027E-2</v>
      </c>
    </row>
    <row r="73" spans="1:6" ht="30">
      <c r="A73" s="172" t="s">
        <v>195</v>
      </c>
      <c r="B73" s="177" t="s">
        <v>324</v>
      </c>
      <c r="C73" s="181">
        <v>22.9</v>
      </c>
      <c r="D73" s="181">
        <v>141.05000000000001</v>
      </c>
      <c r="E73" s="183">
        <f t="shared" si="2"/>
        <v>515.93886462882108</v>
      </c>
      <c r="F73" s="182">
        <f t="shared" si="3"/>
        <v>1.2186409695019006E-4</v>
      </c>
    </row>
    <row r="74" spans="1:6">
      <c r="A74" s="172" t="s">
        <v>196</v>
      </c>
      <c r="B74" s="177" t="s">
        <v>325</v>
      </c>
      <c r="C74" s="181">
        <v>330427.16409999999</v>
      </c>
      <c r="D74" s="181">
        <v>208303.04100000003</v>
      </c>
      <c r="E74" s="183">
        <f t="shared" si="2"/>
        <v>-36.959468339304124</v>
      </c>
      <c r="F74" s="182">
        <f t="shared" si="3"/>
        <v>0.17996924483121882</v>
      </c>
    </row>
    <row r="75" spans="1:6">
      <c r="A75" s="172" t="s">
        <v>197</v>
      </c>
      <c r="B75" s="177" t="s">
        <v>326</v>
      </c>
      <c r="C75" s="181">
        <v>6233.79</v>
      </c>
      <c r="D75" s="181">
        <v>8894.018</v>
      </c>
      <c r="E75" s="183">
        <f t="shared" si="2"/>
        <v>42.674328137457309</v>
      </c>
      <c r="F75" s="182">
        <f t="shared" si="3"/>
        <v>7.6842358867687732E-3</v>
      </c>
    </row>
    <row r="76" spans="1:6">
      <c r="A76" s="172"/>
      <c r="B76" s="177" t="s">
        <v>35</v>
      </c>
      <c r="C76" s="181">
        <f>SUM(C6:C75)</f>
        <v>73711238.568480045</v>
      </c>
      <c r="D76" s="181">
        <f>SUM(D6:D75)</f>
        <v>115743687.87031005</v>
      </c>
      <c r="E76" s="183">
        <f t="shared" si="2"/>
        <v>57.023121735745292</v>
      </c>
      <c r="F76" s="182">
        <f t="shared" si="3"/>
        <v>100</v>
      </c>
    </row>
  </sheetData>
  <mergeCells count="5">
    <mergeCell ref="A1:F1"/>
    <mergeCell ref="C4:D4"/>
    <mergeCell ref="E4:E5"/>
    <mergeCell ref="F4:F5"/>
    <mergeCell ref="A2:F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65"/>
  <sheetViews>
    <sheetView topLeftCell="A43" workbookViewId="0">
      <selection activeCell="B54" sqref="B54"/>
    </sheetView>
  </sheetViews>
  <sheetFormatPr defaultRowHeight="15"/>
  <cols>
    <col min="2" max="2" width="66" style="178" customWidth="1"/>
    <col min="3" max="3" width="23.28515625" style="268" bestFit="1" customWidth="1"/>
    <col min="4" max="4" width="26.28515625" style="268" customWidth="1"/>
    <col min="5" max="5" width="24.7109375" style="184" customWidth="1"/>
    <col min="6" max="6" width="22.42578125" customWidth="1"/>
  </cols>
  <sheetData>
    <row r="1" spans="1:6">
      <c r="A1" s="332" t="s">
        <v>200</v>
      </c>
      <c r="B1" s="332"/>
      <c r="C1" s="332"/>
      <c r="D1" s="332"/>
      <c r="E1" s="332"/>
      <c r="F1" s="332"/>
    </row>
    <row r="2" spans="1:6">
      <c r="A2" s="335" t="s">
        <v>240</v>
      </c>
      <c r="B2" s="336"/>
      <c r="C2" s="336"/>
      <c r="D2" s="336"/>
      <c r="E2" s="336"/>
      <c r="F2" s="337"/>
    </row>
    <row r="3" spans="1:6">
      <c r="A3" s="221"/>
      <c r="B3" s="245"/>
      <c r="C3" s="266"/>
      <c r="D3" s="267" t="s">
        <v>218</v>
      </c>
      <c r="E3" s="222"/>
      <c r="F3" s="223"/>
    </row>
    <row r="4" spans="1:6" ht="15" customHeight="1">
      <c r="A4" s="175"/>
      <c r="B4" s="177"/>
      <c r="C4" s="328" t="s">
        <v>92</v>
      </c>
      <c r="D4" s="328"/>
      <c r="E4" s="329" t="s">
        <v>241</v>
      </c>
      <c r="F4" s="330" t="s">
        <v>239</v>
      </c>
    </row>
    <row r="5" spans="1:6" ht="30">
      <c r="A5" s="202" t="s">
        <v>100</v>
      </c>
      <c r="B5" s="210" t="s">
        <v>101</v>
      </c>
      <c r="C5" s="269" t="s">
        <v>238</v>
      </c>
      <c r="D5" s="269" t="s">
        <v>219</v>
      </c>
      <c r="E5" s="333"/>
      <c r="F5" s="334"/>
    </row>
    <row r="6" spans="1:6">
      <c r="A6" s="202" t="s">
        <v>106</v>
      </c>
      <c r="B6" s="210" t="s">
        <v>265</v>
      </c>
      <c r="C6" s="203">
        <v>16.2</v>
      </c>
      <c r="D6" s="203">
        <v>0</v>
      </c>
      <c r="E6" s="187">
        <f>D6/C6*100-100</f>
        <v>-100</v>
      </c>
      <c r="F6" s="272">
        <f>D6/D$65*100</f>
        <v>0</v>
      </c>
    </row>
    <row r="7" spans="1:6">
      <c r="A7" s="170" t="s">
        <v>108</v>
      </c>
      <c r="B7" s="211" t="s">
        <v>266</v>
      </c>
      <c r="C7" s="196">
        <v>848.9043200000001</v>
      </c>
      <c r="D7" s="196">
        <v>324.87157999999999</v>
      </c>
      <c r="E7" s="188">
        <f t="shared" ref="E7:E65" si="0">D7/C7*100-100</f>
        <v>-61.730483360009295</v>
      </c>
      <c r="F7" s="171">
        <f t="shared" ref="F7:F65" si="1">D7/D$65*100</f>
        <v>5.0688677646280766E-2</v>
      </c>
    </row>
    <row r="8" spans="1:6">
      <c r="A8" s="170" t="s">
        <v>110</v>
      </c>
      <c r="B8" s="211" t="s">
        <v>268</v>
      </c>
      <c r="C8" s="196">
        <v>17542.040399999998</v>
      </c>
      <c r="D8" s="196">
        <v>24488.89489</v>
      </c>
      <c r="E8" s="188">
        <f t="shared" si="0"/>
        <v>39.601177124184488</v>
      </c>
      <c r="F8" s="171">
        <f t="shared" si="1"/>
        <v>3.8209242525703924</v>
      </c>
    </row>
    <row r="9" spans="1:6" ht="30">
      <c r="A9" s="170" t="s">
        <v>113</v>
      </c>
      <c r="B9" s="211" t="s">
        <v>270</v>
      </c>
      <c r="C9" s="196">
        <v>80196.809249999991</v>
      </c>
      <c r="D9" s="196">
        <v>35001.060250000002</v>
      </c>
      <c r="E9" s="188">
        <f t="shared" si="0"/>
        <v>-56.356043865922253</v>
      </c>
      <c r="F9" s="171">
        <f t="shared" si="1"/>
        <v>5.4611039238652435</v>
      </c>
    </row>
    <row r="10" spans="1:6" ht="30">
      <c r="A10" s="170" t="s">
        <v>115</v>
      </c>
      <c r="B10" s="211" t="s">
        <v>272</v>
      </c>
      <c r="C10" s="196">
        <v>13678.920240000001</v>
      </c>
      <c r="D10" s="196">
        <v>9828.6017799999991</v>
      </c>
      <c r="E10" s="188">
        <f t="shared" si="0"/>
        <v>-28.147824480625829</v>
      </c>
      <c r="F10" s="171">
        <f t="shared" si="1"/>
        <v>1.5335254236153293</v>
      </c>
    </row>
    <row r="11" spans="1:6">
      <c r="A11" s="170" t="s">
        <v>119</v>
      </c>
      <c r="B11" s="211" t="s">
        <v>330</v>
      </c>
      <c r="C11" s="196">
        <v>44.543999999999997</v>
      </c>
      <c r="D11" s="196">
        <v>0</v>
      </c>
      <c r="E11" s="188">
        <f t="shared" si="0"/>
        <v>-100</v>
      </c>
      <c r="F11" s="171">
        <f t="shared" si="1"/>
        <v>0</v>
      </c>
    </row>
    <row r="12" spans="1:6">
      <c r="A12" s="170" t="s">
        <v>120</v>
      </c>
      <c r="B12" s="211" t="s">
        <v>275</v>
      </c>
      <c r="C12" s="196">
        <v>9129.027</v>
      </c>
      <c r="D12" s="196">
        <v>5188.68</v>
      </c>
      <c r="E12" s="188">
        <f t="shared" si="0"/>
        <v>-43.162836521351068</v>
      </c>
      <c r="F12" s="171">
        <f t="shared" si="1"/>
        <v>0.80957321021957085</v>
      </c>
    </row>
    <row r="13" spans="1:6">
      <c r="A13" s="170" t="s">
        <v>121</v>
      </c>
      <c r="B13" s="211" t="s">
        <v>276</v>
      </c>
      <c r="C13" s="196">
        <v>1240.76</v>
      </c>
      <c r="D13" s="196">
        <v>0</v>
      </c>
      <c r="E13" s="188">
        <f t="shared" si="0"/>
        <v>-100</v>
      </c>
      <c r="F13" s="171">
        <f t="shared" si="1"/>
        <v>0</v>
      </c>
    </row>
    <row r="14" spans="1:6">
      <c r="A14" s="170" t="s">
        <v>122</v>
      </c>
      <c r="B14" s="211" t="s">
        <v>277</v>
      </c>
      <c r="C14" s="196">
        <v>114.84640999999999</v>
      </c>
      <c r="D14" s="196">
        <v>121.08147</v>
      </c>
      <c r="E14" s="188">
        <f t="shared" si="0"/>
        <v>5.4290421441993715</v>
      </c>
      <c r="F14" s="171">
        <f t="shared" si="1"/>
        <v>1.8891956020800019E-2</v>
      </c>
    </row>
    <row r="15" spans="1:6">
      <c r="A15" s="170" t="s">
        <v>123</v>
      </c>
      <c r="B15" s="211" t="s">
        <v>278</v>
      </c>
      <c r="C15" s="196">
        <v>0</v>
      </c>
      <c r="D15" s="196">
        <v>1470.126</v>
      </c>
      <c r="E15" s="188" t="s">
        <v>216</v>
      </c>
      <c r="F15" s="171">
        <f t="shared" si="1"/>
        <v>0.22937907622887838</v>
      </c>
    </row>
    <row r="16" spans="1:6">
      <c r="A16" s="170" t="s">
        <v>124</v>
      </c>
      <c r="B16" s="211" t="s">
        <v>279</v>
      </c>
      <c r="C16" s="196">
        <v>687.15169000000003</v>
      </c>
      <c r="D16" s="196">
        <v>184.34558999999999</v>
      </c>
      <c r="E16" s="188">
        <f t="shared" si="0"/>
        <v>-73.172504312694045</v>
      </c>
      <c r="F16" s="171">
        <f t="shared" si="1"/>
        <v>2.8762855116546176E-2</v>
      </c>
    </row>
    <row r="17" spans="1:6" ht="30">
      <c r="A17" s="170" t="s">
        <v>129</v>
      </c>
      <c r="B17" s="211" t="s">
        <v>332</v>
      </c>
      <c r="C17" s="196">
        <v>0.2</v>
      </c>
      <c r="D17" s="196">
        <v>0</v>
      </c>
      <c r="E17" s="188">
        <f t="shared" si="0"/>
        <v>-100</v>
      </c>
      <c r="F17" s="171">
        <f t="shared" si="1"/>
        <v>0</v>
      </c>
    </row>
    <row r="18" spans="1:6">
      <c r="A18" s="170" t="s">
        <v>131</v>
      </c>
      <c r="B18" s="211" t="s">
        <v>43</v>
      </c>
      <c r="C18" s="196">
        <v>7461.06</v>
      </c>
      <c r="D18" s="196">
        <v>3917.1139499999999</v>
      </c>
      <c r="E18" s="188">
        <f t="shared" si="0"/>
        <v>-47.499230002171281</v>
      </c>
      <c r="F18" s="171">
        <f t="shared" si="1"/>
        <v>0.61117481041370125</v>
      </c>
    </row>
    <row r="19" spans="1:6" ht="45">
      <c r="A19" s="170" t="s">
        <v>133</v>
      </c>
      <c r="B19" s="211" t="s">
        <v>284</v>
      </c>
      <c r="C19" s="196">
        <v>1450.1502999999998</v>
      </c>
      <c r="D19" s="196">
        <v>246.7</v>
      </c>
      <c r="E19" s="188">
        <f t="shared" si="0"/>
        <v>-82.987970281425305</v>
      </c>
      <c r="F19" s="171">
        <f t="shared" si="1"/>
        <v>3.8491815059161119E-2</v>
      </c>
    </row>
    <row r="20" spans="1:6">
      <c r="A20" s="170" t="s">
        <v>134</v>
      </c>
      <c r="B20" s="211" t="s">
        <v>285</v>
      </c>
      <c r="C20" s="196">
        <v>21893.1227</v>
      </c>
      <c r="D20" s="196">
        <v>14947.011159999998</v>
      </c>
      <c r="E20" s="188">
        <f t="shared" si="0"/>
        <v>-31.727367699811964</v>
      </c>
      <c r="F20" s="171">
        <f t="shared" si="1"/>
        <v>2.3321345328655747</v>
      </c>
    </row>
    <row r="21" spans="1:6" ht="60">
      <c r="A21" s="170" t="s">
        <v>135</v>
      </c>
      <c r="B21" s="211" t="s">
        <v>333</v>
      </c>
      <c r="C21" s="196">
        <v>0</v>
      </c>
      <c r="D21" s="196">
        <v>0.6</v>
      </c>
      <c r="E21" s="188" t="s">
        <v>216</v>
      </c>
      <c r="F21" s="171">
        <f t="shared" si="1"/>
        <v>9.3616088510322938E-5</v>
      </c>
    </row>
    <row r="22" spans="1:6">
      <c r="A22" s="170" t="s">
        <v>140</v>
      </c>
      <c r="B22" s="211" t="s">
        <v>289</v>
      </c>
      <c r="C22" s="196">
        <v>657.84280000000001</v>
      </c>
      <c r="D22" s="196">
        <v>75.471580000000003</v>
      </c>
      <c r="E22" s="188">
        <f t="shared" si="0"/>
        <v>-88.527414148182515</v>
      </c>
      <c r="F22" s="171">
        <f t="shared" si="1"/>
        <v>1.1775590188823199E-2</v>
      </c>
    </row>
    <row r="23" spans="1:6">
      <c r="A23" s="170" t="s">
        <v>141</v>
      </c>
      <c r="B23" s="211" t="s">
        <v>54</v>
      </c>
      <c r="C23" s="196">
        <v>420.17894000000001</v>
      </c>
      <c r="D23" s="196">
        <v>36</v>
      </c>
      <c r="E23" s="188">
        <f t="shared" si="0"/>
        <v>-91.432221710112358</v>
      </c>
      <c r="F23" s="171">
        <f t="shared" si="1"/>
        <v>5.6169653106193772E-3</v>
      </c>
    </row>
    <row r="24" spans="1:6">
      <c r="A24" s="170" t="s">
        <v>142</v>
      </c>
      <c r="B24" s="211" t="s">
        <v>290</v>
      </c>
      <c r="C24" s="196">
        <v>10913.45227</v>
      </c>
      <c r="D24" s="196">
        <v>10949.001</v>
      </c>
      <c r="E24" s="188">
        <f t="shared" si="0"/>
        <v>0.32573313302262363</v>
      </c>
      <c r="F24" s="171">
        <f t="shared" si="1"/>
        <v>1.7083377445260242</v>
      </c>
    </row>
    <row r="25" spans="1:6" ht="30">
      <c r="A25" s="170" t="s">
        <v>143</v>
      </c>
      <c r="B25" s="211" t="s">
        <v>291</v>
      </c>
      <c r="C25" s="196">
        <v>4860.2511099999992</v>
      </c>
      <c r="D25" s="196">
        <v>621.35401999999999</v>
      </c>
      <c r="E25" s="188">
        <f t="shared" si="0"/>
        <v>-87.215598413802937</v>
      </c>
      <c r="F25" s="171">
        <f t="shared" si="1"/>
        <v>9.6947888220941622E-2</v>
      </c>
    </row>
    <row r="26" spans="1:6">
      <c r="A26" s="170" t="s">
        <v>145</v>
      </c>
      <c r="B26" s="211" t="s">
        <v>292</v>
      </c>
      <c r="C26" s="196">
        <v>50771.868900000001</v>
      </c>
      <c r="D26" s="196">
        <v>7573.0956100000003</v>
      </c>
      <c r="E26" s="188">
        <f t="shared" si="0"/>
        <v>-85.08407160485676</v>
      </c>
      <c r="F26" s="171">
        <f t="shared" si="1"/>
        <v>1.1816059815381637</v>
      </c>
    </row>
    <row r="27" spans="1:6" ht="30">
      <c r="A27" s="170" t="s">
        <v>147</v>
      </c>
      <c r="B27" s="211" t="s">
        <v>293</v>
      </c>
      <c r="C27" s="196">
        <v>39</v>
      </c>
      <c r="D27" s="196">
        <v>0</v>
      </c>
      <c r="E27" s="188">
        <f t="shared" si="0"/>
        <v>-100</v>
      </c>
      <c r="F27" s="171">
        <f t="shared" si="1"/>
        <v>0</v>
      </c>
    </row>
    <row r="28" spans="1:6">
      <c r="A28" s="170" t="s">
        <v>149</v>
      </c>
      <c r="B28" s="211" t="s">
        <v>294</v>
      </c>
      <c r="C28" s="196">
        <v>11915.913050000001</v>
      </c>
      <c r="D28" s="196">
        <v>4017.2747100000001</v>
      </c>
      <c r="E28" s="188">
        <f t="shared" si="0"/>
        <v>-66.286471769781841</v>
      </c>
      <c r="F28" s="171">
        <f t="shared" si="1"/>
        <v>0.62680257470273659</v>
      </c>
    </row>
    <row r="29" spans="1:6" ht="30">
      <c r="A29" s="170" t="s">
        <v>150</v>
      </c>
      <c r="B29" s="211" t="s">
        <v>295</v>
      </c>
      <c r="C29" s="196">
        <v>302.53199999999998</v>
      </c>
      <c r="D29" s="196">
        <v>33.527000000000001</v>
      </c>
      <c r="E29" s="188">
        <f t="shared" si="0"/>
        <v>-88.917866539737943</v>
      </c>
      <c r="F29" s="171">
        <f t="shared" si="1"/>
        <v>5.2311109991426625E-3</v>
      </c>
    </row>
    <row r="30" spans="1:6">
      <c r="A30" s="170" t="s">
        <v>152</v>
      </c>
      <c r="B30" s="211" t="s">
        <v>296</v>
      </c>
      <c r="C30" s="196">
        <v>0</v>
      </c>
      <c r="D30" s="196">
        <v>8.8000000000000007</v>
      </c>
      <c r="E30" s="188" t="s">
        <v>216</v>
      </c>
      <c r="F30" s="171">
        <f t="shared" si="1"/>
        <v>1.3730359648180699E-3</v>
      </c>
    </row>
    <row r="31" spans="1:6">
      <c r="A31" s="170" t="s">
        <v>153</v>
      </c>
      <c r="B31" s="211" t="s">
        <v>297</v>
      </c>
      <c r="C31" s="196">
        <v>1378.405</v>
      </c>
      <c r="D31" s="196">
        <v>7.25</v>
      </c>
      <c r="E31" s="188">
        <f t="shared" si="0"/>
        <v>-99.474029766287842</v>
      </c>
      <c r="F31" s="171">
        <f t="shared" si="1"/>
        <v>1.1311944028330691E-3</v>
      </c>
    </row>
    <row r="32" spans="1:6">
      <c r="A32" s="170" t="s">
        <v>154</v>
      </c>
      <c r="B32" s="211" t="s">
        <v>298</v>
      </c>
      <c r="C32" s="196">
        <v>141.12</v>
      </c>
      <c r="D32" s="196">
        <v>80.206289999999996</v>
      </c>
      <c r="E32" s="188">
        <f t="shared" si="0"/>
        <v>-43.16447704081633</v>
      </c>
      <c r="F32" s="171">
        <f t="shared" si="1"/>
        <v>1.2514331906207717E-2</v>
      </c>
    </row>
    <row r="33" spans="1:6">
      <c r="A33" s="170" t="s">
        <v>155</v>
      </c>
      <c r="B33" s="211" t="s">
        <v>299</v>
      </c>
      <c r="C33" s="196">
        <v>430.41800000000001</v>
      </c>
      <c r="D33" s="196">
        <v>0</v>
      </c>
      <c r="E33" s="188">
        <f t="shared" si="0"/>
        <v>-100</v>
      </c>
      <c r="F33" s="171">
        <f t="shared" si="1"/>
        <v>0</v>
      </c>
    </row>
    <row r="34" spans="1:6" ht="30">
      <c r="A34" s="170" t="s">
        <v>157</v>
      </c>
      <c r="B34" s="211" t="s">
        <v>301</v>
      </c>
      <c r="C34" s="196">
        <v>94667.076300000001</v>
      </c>
      <c r="D34" s="196">
        <v>73014.797980000003</v>
      </c>
      <c r="E34" s="188">
        <f t="shared" si="0"/>
        <v>-22.87202601608179</v>
      </c>
      <c r="F34" s="171">
        <f t="shared" si="1"/>
        <v>11.392266317098382</v>
      </c>
    </row>
    <row r="35" spans="1:6">
      <c r="A35" s="170" t="s">
        <v>158</v>
      </c>
      <c r="B35" s="211" t="s">
        <v>302</v>
      </c>
      <c r="C35" s="196">
        <v>782532.93797000009</v>
      </c>
      <c r="D35" s="196">
        <v>112342.79386999999</v>
      </c>
      <c r="E35" s="188">
        <f t="shared" si="0"/>
        <v>-85.643697738598334</v>
      </c>
      <c r="F35" s="171">
        <f t="shared" si="1"/>
        <v>17.528488224051475</v>
      </c>
    </row>
    <row r="36" spans="1:6" ht="30">
      <c r="A36" s="170" t="s">
        <v>159</v>
      </c>
      <c r="B36" s="211" t="s">
        <v>338</v>
      </c>
      <c r="C36" s="196">
        <v>6214.2153100000005</v>
      </c>
      <c r="D36" s="196">
        <v>405</v>
      </c>
      <c r="E36" s="188">
        <f t="shared" si="0"/>
        <v>-93.482684783253831</v>
      </c>
      <c r="F36" s="171">
        <f t="shared" si="1"/>
        <v>6.3190859744467989E-2</v>
      </c>
    </row>
    <row r="37" spans="1:6" ht="30">
      <c r="A37" s="170" t="s">
        <v>160</v>
      </c>
      <c r="B37" s="211" t="s">
        <v>339</v>
      </c>
      <c r="C37" s="196">
        <v>89084.396749999985</v>
      </c>
      <c r="D37" s="196">
        <v>34259.53</v>
      </c>
      <c r="E37" s="188">
        <f t="shared" si="0"/>
        <v>-61.542614363609076</v>
      </c>
      <c r="F37" s="171">
        <f t="shared" si="1"/>
        <v>5.3454053213367736</v>
      </c>
    </row>
    <row r="38" spans="1:6">
      <c r="A38" s="170" t="s">
        <v>161</v>
      </c>
      <c r="B38" s="211" t="s">
        <v>340</v>
      </c>
      <c r="C38" s="196">
        <v>255.25</v>
      </c>
      <c r="D38" s="196">
        <v>552.70000000000005</v>
      </c>
      <c r="E38" s="188">
        <f t="shared" si="0"/>
        <v>116.53281096963761</v>
      </c>
      <c r="F38" s="171">
        <f t="shared" si="1"/>
        <v>8.6236020199425834E-2</v>
      </c>
    </row>
    <row r="39" spans="1:6">
      <c r="A39" s="170" t="s">
        <v>162</v>
      </c>
      <c r="B39" s="211" t="s">
        <v>303</v>
      </c>
      <c r="C39" s="196">
        <v>13240.14199</v>
      </c>
      <c r="D39" s="196">
        <v>8276.7451999999994</v>
      </c>
      <c r="E39" s="188">
        <f t="shared" si="0"/>
        <v>-37.487489135303456</v>
      </c>
      <c r="F39" s="171">
        <f t="shared" si="1"/>
        <v>1.2913941853676509</v>
      </c>
    </row>
    <row r="40" spans="1:6">
      <c r="A40" s="170" t="s">
        <v>163</v>
      </c>
      <c r="B40" s="211" t="s">
        <v>304</v>
      </c>
      <c r="C40" s="196">
        <v>139532.35478999998</v>
      </c>
      <c r="D40" s="196">
        <v>83198.489909999989</v>
      </c>
      <c r="E40" s="188">
        <f t="shared" si="0"/>
        <v>-40.373334890523424</v>
      </c>
      <c r="F40" s="171">
        <f t="shared" si="1"/>
        <v>12.981195325566283</v>
      </c>
    </row>
    <row r="41" spans="1:6" ht="30">
      <c r="A41" s="170" t="s">
        <v>164</v>
      </c>
      <c r="B41" s="211" t="s">
        <v>305</v>
      </c>
      <c r="C41" s="196">
        <v>4712.621439999999</v>
      </c>
      <c r="D41" s="196">
        <v>5312.0842400000001</v>
      </c>
      <c r="E41" s="188">
        <f t="shared" si="0"/>
        <v>12.720368220367845</v>
      </c>
      <c r="F41" s="171">
        <f t="shared" si="1"/>
        <v>0.82882758064355277</v>
      </c>
    </row>
    <row r="42" spans="1:6">
      <c r="A42" s="170" t="s">
        <v>165</v>
      </c>
      <c r="B42" s="211" t="s">
        <v>306</v>
      </c>
      <c r="C42" s="196">
        <v>242.1</v>
      </c>
      <c r="D42" s="196">
        <v>882.33409000000006</v>
      </c>
      <c r="E42" s="188">
        <f t="shared" si="0"/>
        <v>264.45026435357295</v>
      </c>
      <c r="F42" s="171">
        <f t="shared" si="1"/>
        <v>0.13766777710852543</v>
      </c>
    </row>
    <row r="43" spans="1:6">
      <c r="A43" s="170" t="s">
        <v>166</v>
      </c>
      <c r="B43" s="211" t="s">
        <v>307</v>
      </c>
      <c r="C43" s="196">
        <v>945.73716000000002</v>
      </c>
      <c r="D43" s="196">
        <v>379.09076999999996</v>
      </c>
      <c r="E43" s="188">
        <f t="shared" si="0"/>
        <v>-59.915842790823618</v>
      </c>
      <c r="F43" s="171">
        <f t="shared" si="1"/>
        <v>5.9148325129610789E-2</v>
      </c>
    </row>
    <row r="44" spans="1:6" ht="30">
      <c r="A44" s="170" t="s">
        <v>168</v>
      </c>
      <c r="B44" s="211" t="s">
        <v>308</v>
      </c>
      <c r="C44" s="196">
        <v>2634.3093100000001</v>
      </c>
      <c r="D44" s="196">
        <v>79.844350000000006</v>
      </c>
      <c r="E44" s="188">
        <f t="shared" si="0"/>
        <v>-96.969059415426045</v>
      </c>
      <c r="F44" s="171">
        <f t="shared" si="1"/>
        <v>1.2457859561082007E-2</v>
      </c>
    </row>
    <row r="45" spans="1:6" ht="30">
      <c r="A45" s="170" t="s">
        <v>169</v>
      </c>
      <c r="B45" s="211" t="s">
        <v>309</v>
      </c>
      <c r="C45" s="196">
        <v>0</v>
      </c>
      <c r="D45" s="196">
        <v>32.04</v>
      </c>
      <c r="E45" s="188" t="s">
        <v>216</v>
      </c>
      <c r="F45" s="171">
        <f t="shared" si="1"/>
        <v>4.9990991264512452E-3</v>
      </c>
    </row>
    <row r="46" spans="1:6">
      <c r="A46" s="170" t="s">
        <v>170</v>
      </c>
      <c r="B46" s="211" t="s">
        <v>310</v>
      </c>
      <c r="C46" s="196">
        <v>202.92</v>
      </c>
      <c r="D46" s="196">
        <v>0</v>
      </c>
      <c r="E46" s="188">
        <f t="shared" si="0"/>
        <v>-100</v>
      </c>
      <c r="F46" s="171">
        <f t="shared" si="1"/>
        <v>0</v>
      </c>
    </row>
    <row r="47" spans="1:6">
      <c r="A47" s="170" t="s">
        <v>171</v>
      </c>
      <c r="B47" s="211" t="s">
        <v>311</v>
      </c>
      <c r="C47" s="196">
        <v>656.70896000000005</v>
      </c>
      <c r="D47" s="196">
        <v>3306.4386300000001</v>
      </c>
      <c r="E47" s="188">
        <f t="shared" si="0"/>
        <v>403.48614552175439</v>
      </c>
      <c r="F47" s="171">
        <f t="shared" si="1"/>
        <v>0.51589308573338499</v>
      </c>
    </row>
    <row r="48" spans="1:6" ht="45">
      <c r="A48" s="170" t="s">
        <v>172</v>
      </c>
      <c r="B48" s="211" t="s">
        <v>312</v>
      </c>
      <c r="C48" s="196">
        <v>4254.2709199999999</v>
      </c>
      <c r="D48" s="196">
        <v>360.28813000000002</v>
      </c>
      <c r="E48" s="188">
        <f t="shared" si="0"/>
        <v>-91.531142779219152</v>
      </c>
      <c r="F48" s="171">
        <f t="shared" si="1"/>
        <v>5.6214609112164575E-2</v>
      </c>
    </row>
    <row r="49" spans="1:6">
      <c r="A49" s="170" t="s">
        <v>174</v>
      </c>
      <c r="B49" s="211" t="s">
        <v>314</v>
      </c>
      <c r="C49" s="196">
        <v>29648.57</v>
      </c>
      <c r="D49" s="196">
        <v>10132.69</v>
      </c>
      <c r="E49" s="188">
        <f t="shared" si="0"/>
        <v>-65.824017819409164</v>
      </c>
      <c r="F49" s="171">
        <f t="shared" si="1"/>
        <v>1.5809713398127738</v>
      </c>
    </row>
    <row r="50" spans="1:6">
      <c r="A50" s="170" t="s">
        <v>175</v>
      </c>
      <c r="B50" s="211" t="s">
        <v>32</v>
      </c>
      <c r="C50" s="196">
        <v>318897.44221999997</v>
      </c>
      <c r="D50" s="196">
        <v>104013.87891</v>
      </c>
      <c r="E50" s="188">
        <f t="shared" si="0"/>
        <v>-67.383282165605067</v>
      </c>
      <c r="F50" s="171">
        <f t="shared" si="1"/>
        <v>16.228954157234288</v>
      </c>
    </row>
    <row r="51" spans="1:6">
      <c r="A51" s="170" t="s">
        <v>176</v>
      </c>
      <c r="B51" s="211" t="s">
        <v>342</v>
      </c>
      <c r="C51" s="196">
        <v>21.8</v>
      </c>
      <c r="D51" s="196">
        <v>0</v>
      </c>
      <c r="E51" s="188">
        <f t="shared" si="0"/>
        <v>-100</v>
      </c>
      <c r="F51" s="171">
        <f t="shared" si="1"/>
        <v>0</v>
      </c>
    </row>
    <row r="52" spans="1:6">
      <c r="A52" s="170" t="s">
        <v>177</v>
      </c>
      <c r="B52" s="211" t="s">
        <v>53</v>
      </c>
      <c r="C52" s="196">
        <v>21258.208689999999</v>
      </c>
      <c r="D52" s="196">
        <v>2150.4499999999998</v>
      </c>
      <c r="E52" s="188">
        <f t="shared" si="0"/>
        <v>-89.884142961624107</v>
      </c>
      <c r="F52" s="171">
        <f t="shared" si="1"/>
        <v>0.33552786256170664</v>
      </c>
    </row>
    <row r="53" spans="1:6" ht="30">
      <c r="A53" s="170" t="s">
        <v>182</v>
      </c>
      <c r="B53" s="211" t="s">
        <v>316</v>
      </c>
      <c r="C53" s="196">
        <v>6.6</v>
      </c>
      <c r="D53" s="196">
        <v>0</v>
      </c>
      <c r="E53" s="188">
        <f t="shared" si="0"/>
        <v>-100</v>
      </c>
      <c r="F53" s="171">
        <f t="shared" si="1"/>
        <v>0</v>
      </c>
    </row>
    <row r="54" spans="1:6">
      <c r="A54" s="170" t="s">
        <v>183</v>
      </c>
      <c r="B54" s="211" t="s">
        <v>317</v>
      </c>
      <c r="C54" s="196">
        <v>111433.56864999999</v>
      </c>
      <c r="D54" s="196">
        <v>20582.28585</v>
      </c>
      <c r="E54" s="188">
        <f t="shared" si="0"/>
        <v>-81.529546168761243</v>
      </c>
      <c r="F54" s="171">
        <f t="shared" si="1"/>
        <v>3.2113884897972795</v>
      </c>
    </row>
    <row r="55" spans="1:6">
      <c r="A55" s="170" t="s">
        <v>184</v>
      </c>
      <c r="B55" s="211" t="s">
        <v>318</v>
      </c>
      <c r="C55" s="196">
        <v>94.714449999999999</v>
      </c>
      <c r="D55" s="196">
        <v>3866.7345</v>
      </c>
      <c r="E55" s="188">
        <f t="shared" si="0"/>
        <v>3982.5180318314679</v>
      </c>
      <c r="F55" s="171">
        <f t="shared" si="1"/>
        <v>0.60331426532986554</v>
      </c>
    </row>
    <row r="56" spans="1:6" ht="45">
      <c r="A56" s="170" t="s">
        <v>185</v>
      </c>
      <c r="B56" s="211" t="s">
        <v>319</v>
      </c>
      <c r="C56" s="196">
        <v>25.485150000000001</v>
      </c>
      <c r="D56" s="196">
        <v>1.3795999999999999</v>
      </c>
      <c r="E56" s="188">
        <f t="shared" si="0"/>
        <v>-94.586651442114331</v>
      </c>
      <c r="F56" s="171">
        <f t="shared" si="1"/>
        <v>2.1525459284806923E-4</v>
      </c>
    </row>
    <row r="57" spans="1:6">
      <c r="A57" s="170" t="s">
        <v>188</v>
      </c>
      <c r="B57" s="211" t="s">
        <v>346</v>
      </c>
      <c r="C57" s="196">
        <v>0</v>
      </c>
      <c r="D57" s="196">
        <v>3239.0051199999998</v>
      </c>
      <c r="E57" s="188" t="s">
        <v>216</v>
      </c>
      <c r="F57" s="171">
        <f t="shared" si="1"/>
        <v>0.50537164999884865</v>
      </c>
    </row>
    <row r="58" spans="1:6" ht="30">
      <c r="A58" s="170" t="s">
        <v>190</v>
      </c>
      <c r="B58" s="211" t="s">
        <v>321</v>
      </c>
      <c r="C58" s="196">
        <v>923.32880999999998</v>
      </c>
      <c r="D58" s="196">
        <v>1500.8676500000001</v>
      </c>
      <c r="E58" s="188">
        <f t="shared" si="0"/>
        <v>62.549639277474739</v>
      </c>
      <c r="F58" s="171">
        <f t="shared" si="1"/>
        <v>0.23417559794113402</v>
      </c>
    </row>
    <row r="59" spans="1:6">
      <c r="A59" s="170" t="s">
        <v>192</v>
      </c>
      <c r="B59" s="211" t="s">
        <v>322</v>
      </c>
      <c r="C59" s="196">
        <v>30036.96875</v>
      </c>
      <c r="D59" s="196">
        <v>34186.774839999998</v>
      </c>
      <c r="E59" s="188">
        <f t="shared" si="0"/>
        <v>13.815662041463469</v>
      </c>
      <c r="F59" s="171">
        <f t="shared" si="1"/>
        <v>5.3340535655065358</v>
      </c>
    </row>
    <row r="60" spans="1:6" s="191" customFormat="1">
      <c r="A60" s="170" t="s">
        <v>193</v>
      </c>
      <c r="B60" s="211" t="s">
        <v>349</v>
      </c>
      <c r="C60" s="196">
        <v>0</v>
      </c>
      <c r="D60" s="196">
        <v>47.971409999999999</v>
      </c>
      <c r="E60" s="188" t="s">
        <v>216</v>
      </c>
      <c r="F60" s="171">
        <f t="shared" si="1"/>
        <v>7.4848262742083192E-3</v>
      </c>
    </row>
    <row r="61" spans="1:6" ht="45">
      <c r="A61" s="170" t="s">
        <v>194</v>
      </c>
      <c r="B61" s="211" t="s">
        <v>323</v>
      </c>
      <c r="C61" s="196">
        <v>17342.518699999997</v>
      </c>
      <c r="D61" s="196">
        <v>4635.8076600000004</v>
      </c>
      <c r="E61" s="188">
        <f t="shared" si="0"/>
        <v>-73.269121168656994</v>
      </c>
      <c r="F61" s="171">
        <f t="shared" si="1"/>
        <v>0.72331030035898858</v>
      </c>
    </row>
    <row r="62" spans="1:6">
      <c r="A62" s="170" t="s">
        <v>195</v>
      </c>
      <c r="B62" s="211" t="s">
        <v>324</v>
      </c>
      <c r="C62" s="196">
        <v>0</v>
      </c>
      <c r="D62" s="196">
        <v>2</v>
      </c>
      <c r="E62" s="188" t="s">
        <v>216</v>
      </c>
      <c r="F62" s="171">
        <f t="shared" si="1"/>
        <v>3.1205362836774316E-4</v>
      </c>
    </row>
    <row r="63" spans="1:6">
      <c r="A63" s="170" t="s">
        <v>196</v>
      </c>
      <c r="B63" s="211" t="s">
        <v>325</v>
      </c>
      <c r="C63" s="196">
        <v>391.4</v>
      </c>
      <c r="D63" s="196">
        <v>137.88999999999999</v>
      </c>
      <c r="E63" s="188">
        <f t="shared" si="0"/>
        <v>-64.770056208482373</v>
      </c>
      <c r="F63" s="171">
        <f t="shared" si="1"/>
        <v>2.151453740781405E-2</v>
      </c>
    </row>
    <row r="64" spans="1:6">
      <c r="A64" s="170" t="s">
        <v>197</v>
      </c>
      <c r="B64" s="211" t="s">
        <v>326</v>
      </c>
      <c r="C64" s="196">
        <v>16876.552159999999</v>
      </c>
      <c r="D64" s="196">
        <v>14894.497169999999</v>
      </c>
      <c r="E64" s="188">
        <f t="shared" si="0"/>
        <v>-11.7444308008467</v>
      </c>
      <c r="F64" s="171">
        <f t="shared" si="1"/>
        <v>2.3239409423057906</v>
      </c>
    </row>
    <row r="65" spans="1:6">
      <c r="A65" s="189"/>
      <c r="B65" s="208" t="s">
        <v>35</v>
      </c>
      <c r="C65" s="275">
        <f>SUM(C6:C64)</f>
        <v>1922266.9168600005</v>
      </c>
      <c r="D65" s="275">
        <f>SUM(D6:D64)</f>
        <v>640915.47676000011</v>
      </c>
      <c r="E65" s="190">
        <f t="shared" si="0"/>
        <v>-66.658351598386361</v>
      </c>
      <c r="F65" s="199">
        <f t="shared" si="1"/>
        <v>100</v>
      </c>
    </row>
  </sheetData>
  <mergeCells count="5">
    <mergeCell ref="A1:F1"/>
    <mergeCell ref="C4:D4"/>
    <mergeCell ref="E4:E5"/>
    <mergeCell ref="F4:F5"/>
    <mergeCell ref="A2:F2"/>
  </mergeCells>
  <conditionalFormatting sqref="C1 C4:C5">
    <cfRule type="top10" dxfId="74" priority="20" rank="10"/>
  </conditionalFormatting>
  <conditionalFormatting sqref="C1 C4:D4">
    <cfRule type="top10" dxfId="73" priority="19" rank="10"/>
  </conditionalFormatting>
  <conditionalFormatting sqref="C4:D4">
    <cfRule type="top10" dxfId="72" priority="18" rank="10"/>
  </conditionalFormatting>
  <conditionalFormatting sqref="C5">
    <cfRule type="top10" dxfId="71" priority="17" rank="10"/>
  </conditionalFormatting>
  <conditionalFormatting sqref="C4:C5">
    <cfRule type="top10" dxfId="70" priority="4" rank="10"/>
  </conditionalFormatting>
  <conditionalFormatting sqref="C4:D4">
    <cfRule type="top10" dxfId="69" priority="3" rank="10"/>
  </conditionalFormatting>
  <conditionalFormatting sqref="C4:D4">
    <cfRule type="top10" dxfId="68" priority="2" rank="10"/>
  </conditionalFormatting>
  <conditionalFormatting sqref="C5">
    <cfRule type="top10" dxfId="67" priority="1" rank="10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89"/>
  <sheetViews>
    <sheetView topLeftCell="A82" workbookViewId="0">
      <selection activeCell="A56" sqref="A56:XFD56"/>
    </sheetView>
  </sheetViews>
  <sheetFormatPr defaultRowHeight="15"/>
  <cols>
    <col min="2" max="2" width="49.85546875" style="178" customWidth="1"/>
    <col min="3" max="3" width="27.42578125" customWidth="1"/>
    <col min="4" max="4" width="26" customWidth="1"/>
    <col min="5" max="5" width="31.5703125" style="282" customWidth="1"/>
    <col min="6" max="6" width="20.85546875" customWidth="1"/>
  </cols>
  <sheetData>
    <row r="1" spans="1:6">
      <c r="A1" s="332" t="s">
        <v>201</v>
      </c>
      <c r="B1" s="332"/>
      <c r="C1" s="332"/>
      <c r="D1" s="332"/>
      <c r="E1" s="338"/>
      <c r="F1" s="332"/>
    </row>
    <row r="2" spans="1:6">
      <c r="A2" s="335" t="s">
        <v>240</v>
      </c>
      <c r="B2" s="336"/>
      <c r="C2" s="336"/>
      <c r="D2" s="336"/>
      <c r="E2" s="336"/>
      <c r="F2" s="337"/>
    </row>
    <row r="3" spans="1:6">
      <c r="A3" s="221"/>
      <c r="B3" s="245"/>
      <c r="C3" s="222"/>
      <c r="D3" s="219" t="s">
        <v>218</v>
      </c>
      <c r="E3" s="279"/>
      <c r="F3" s="223"/>
    </row>
    <row r="4" spans="1:6" ht="15" customHeight="1">
      <c r="A4" s="175"/>
      <c r="B4" s="177"/>
      <c r="C4" s="328" t="s">
        <v>92</v>
      </c>
      <c r="D4" s="328"/>
      <c r="E4" s="329" t="s">
        <v>241</v>
      </c>
      <c r="F4" s="330" t="s">
        <v>239</v>
      </c>
    </row>
    <row r="5" spans="1:6" ht="49.5" customHeight="1">
      <c r="A5" s="202" t="s">
        <v>100</v>
      </c>
      <c r="B5" s="177" t="s">
        <v>101</v>
      </c>
      <c r="C5" s="278" t="s">
        <v>238</v>
      </c>
      <c r="D5" s="210" t="s">
        <v>219</v>
      </c>
      <c r="E5" s="339"/>
      <c r="F5" s="334"/>
    </row>
    <row r="6" spans="1:6">
      <c r="A6" s="202" t="s">
        <v>102</v>
      </c>
      <c r="B6" s="211" t="s">
        <v>263</v>
      </c>
      <c r="C6" s="203">
        <v>0</v>
      </c>
      <c r="D6" s="203">
        <v>14.4909</v>
      </c>
      <c r="E6" s="280" t="s">
        <v>216</v>
      </c>
      <c r="F6" s="185">
        <f>D6/D$89*100</f>
        <v>5.6531294105289152E-5</v>
      </c>
    </row>
    <row r="7" spans="1:6">
      <c r="A7" s="170" t="s">
        <v>103</v>
      </c>
      <c r="B7" s="211" t="s">
        <v>350</v>
      </c>
      <c r="C7" s="196">
        <v>11776.857</v>
      </c>
      <c r="D7" s="196">
        <v>19350.598450000005</v>
      </c>
      <c r="E7" s="205">
        <f t="shared" ref="E7:E70" si="0">D7/C7*100-100</f>
        <v>64.310379670908844</v>
      </c>
      <c r="F7" s="186">
        <f t="shared" ref="F7:F70" si="1">D7/D$89*100</f>
        <v>7.5489746812848257E-2</v>
      </c>
    </row>
    <row r="8" spans="1:6" ht="30">
      <c r="A8" s="170" t="s">
        <v>104</v>
      </c>
      <c r="B8" s="211" t="s">
        <v>327</v>
      </c>
      <c r="C8" s="196">
        <v>0</v>
      </c>
      <c r="D8" s="196">
        <v>1132.49882</v>
      </c>
      <c r="E8" s="205" t="s">
        <v>216</v>
      </c>
      <c r="F8" s="186">
        <f t="shared" si="1"/>
        <v>4.4180571163497731E-3</v>
      </c>
    </row>
    <row r="9" spans="1:6" ht="45">
      <c r="A9" s="170" t="s">
        <v>105</v>
      </c>
      <c r="B9" s="211" t="s">
        <v>264</v>
      </c>
      <c r="C9" s="196">
        <v>56508.907270000011</v>
      </c>
      <c r="D9" s="196">
        <v>72974.022239999991</v>
      </c>
      <c r="E9" s="205">
        <f t="shared" si="0"/>
        <v>29.137202903835203</v>
      </c>
      <c r="F9" s="186">
        <f t="shared" si="1"/>
        <v>0.28468320899981031</v>
      </c>
    </row>
    <row r="10" spans="1:6" ht="30">
      <c r="A10" s="170" t="s">
        <v>106</v>
      </c>
      <c r="B10" s="211" t="s">
        <v>265</v>
      </c>
      <c r="C10" s="196">
        <v>11521.50633</v>
      </c>
      <c r="D10" s="196">
        <v>3476.8809900000001</v>
      </c>
      <c r="E10" s="205">
        <f t="shared" si="0"/>
        <v>-69.822687325642434</v>
      </c>
      <c r="F10" s="186">
        <f t="shared" si="1"/>
        <v>1.3563862963292752E-2</v>
      </c>
    </row>
    <row r="11" spans="1:6" ht="30">
      <c r="A11" s="170" t="s">
        <v>107</v>
      </c>
      <c r="B11" s="211" t="s">
        <v>328</v>
      </c>
      <c r="C11" s="196">
        <v>20089.366849999999</v>
      </c>
      <c r="D11" s="196">
        <v>10221.246439999999</v>
      </c>
      <c r="E11" s="205">
        <f t="shared" si="0"/>
        <v>-49.121112097168961</v>
      </c>
      <c r="F11" s="186">
        <f t="shared" si="1"/>
        <v>3.9874699889053108E-2</v>
      </c>
    </row>
    <row r="12" spans="1:6">
      <c r="A12" s="170" t="s">
        <v>108</v>
      </c>
      <c r="B12" s="211" t="s">
        <v>266</v>
      </c>
      <c r="C12" s="196">
        <v>76053.700740000015</v>
      </c>
      <c r="D12" s="196">
        <v>145249.67525</v>
      </c>
      <c r="E12" s="205">
        <f t="shared" si="0"/>
        <v>90.983047289908882</v>
      </c>
      <c r="F12" s="186">
        <f t="shared" si="1"/>
        <v>0.56664196911547871</v>
      </c>
    </row>
    <row r="13" spans="1:6">
      <c r="A13" s="170" t="s">
        <v>109</v>
      </c>
      <c r="B13" s="211" t="s">
        <v>267</v>
      </c>
      <c r="C13" s="196">
        <v>4205.6644000000006</v>
      </c>
      <c r="D13" s="196">
        <v>707.30996000000005</v>
      </c>
      <c r="E13" s="205">
        <f t="shared" si="0"/>
        <v>-83.18196858503498</v>
      </c>
      <c r="F13" s="186">
        <f t="shared" si="1"/>
        <v>2.7593280867551574E-3</v>
      </c>
    </row>
    <row r="14" spans="1:6">
      <c r="A14" s="170" t="s">
        <v>110</v>
      </c>
      <c r="B14" s="211" t="s">
        <v>268</v>
      </c>
      <c r="C14" s="196">
        <v>400169.76527000009</v>
      </c>
      <c r="D14" s="196">
        <v>589027.30024999985</v>
      </c>
      <c r="E14" s="205">
        <f t="shared" si="0"/>
        <v>47.194353839444858</v>
      </c>
      <c r="F14" s="186">
        <f t="shared" si="1"/>
        <v>2.2978887126732781</v>
      </c>
    </row>
    <row r="15" spans="1:6">
      <c r="A15" s="170" t="s">
        <v>111</v>
      </c>
      <c r="B15" s="211" t="s">
        <v>41</v>
      </c>
      <c r="C15" s="196">
        <v>8441.348680000001</v>
      </c>
      <c r="D15" s="196">
        <v>3815.5652100000002</v>
      </c>
      <c r="E15" s="205">
        <f t="shared" si="0"/>
        <v>-54.799104329854551</v>
      </c>
      <c r="F15" s="186">
        <f t="shared" si="1"/>
        <v>1.4885123702766524E-2</v>
      </c>
    </row>
    <row r="16" spans="1:6" ht="30">
      <c r="A16" s="170" t="s">
        <v>112</v>
      </c>
      <c r="B16" s="211" t="s">
        <v>269</v>
      </c>
      <c r="C16" s="196">
        <v>160688.88149999993</v>
      </c>
      <c r="D16" s="196">
        <v>167008.99064999993</v>
      </c>
      <c r="E16" s="205">
        <f t="shared" si="0"/>
        <v>3.9331340731250322</v>
      </c>
      <c r="F16" s="186">
        <f t="shared" si="1"/>
        <v>0.65152850193311895</v>
      </c>
    </row>
    <row r="17" spans="1:6" ht="45">
      <c r="A17" s="170" t="s">
        <v>113</v>
      </c>
      <c r="B17" s="211" t="s">
        <v>270</v>
      </c>
      <c r="C17" s="196">
        <v>173844.54794999995</v>
      </c>
      <c r="D17" s="196">
        <v>264625.72725</v>
      </c>
      <c r="E17" s="205">
        <f t="shared" si="0"/>
        <v>52.219744806785627</v>
      </c>
      <c r="F17" s="186">
        <f t="shared" si="1"/>
        <v>1.0323468393954678</v>
      </c>
    </row>
    <row r="18" spans="1:6" ht="30">
      <c r="A18" s="170" t="s">
        <v>114</v>
      </c>
      <c r="B18" s="211" t="s">
        <v>271</v>
      </c>
      <c r="C18" s="196">
        <v>1638.0854399999998</v>
      </c>
      <c r="D18" s="196">
        <v>11235.887999999999</v>
      </c>
      <c r="E18" s="205">
        <f t="shared" si="0"/>
        <v>585.91587017585607</v>
      </c>
      <c r="F18" s="186">
        <f t="shared" si="1"/>
        <v>4.3832977183065863E-2</v>
      </c>
    </row>
    <row r="19" spans="1:6" ht="30">
      <c r="A19" s="170" t="s">
        <v>115</v>
      </c>
      <c r="B19" s="211" t="s">
        <v>272</v>
      </c>
      <c r="C19" s="196">
        <v>81277.547559999992</v>
      </c>
      <c r="D19" s="196">
        <v>136476.18105999997</v>
      </c>
      <c r="E19" s="205">
        <f t="shared" si="0"/>
        <v>67.913753745155418</v>
      </c>
      <c r="F19" s="186">
        <f t="shared" si="1"/>
        <v>0.53241517986250353</v>
      </c>
    </row>
    <row r="20" spans="1:6" ht="45">
      <c r="A20" s="170" t="s">
        <v>116</v>
      </c>
      <c r="B20" s="211" t="s">
        <v>273</v>
      </c>
      <c r="C20" s="196">
        <v>2842.63186</v>
      </c>
      <c r="D20" s="196">
        <v>461.96068000000002</v>
      </c>
      <c r="E20" s="205">
        <f t="shared" si="0"/>
        <v>-83.748839007243106</v>
      </c>
      <c r="F20" s="186">
        <f t="shared" si="1"/>
        <v>1.8021817186068068E-3</v>
      </c>
    </row>
    <row r="21" spans="1:6" ht="30">
      <c r="A21" s="170" t="s">
        <v>117</v>
      </c>
      <c r="B21" s="211" t="s">
        <v>329</v>
      </c>
      <c r="C21" s="196">
        <v>2707.2246100000002</v>
      </c>
      <c r="D21" s="196">
        <v>2172.5916900000002</v>
      </c>
      <c r="E21" s="205">
        <f t="shared" si="0"/>
        <v>-19.748376918012724</v>
      </c>
      <c r="F21" s="186">
        <f t="shared" si="1"/>
        <v>8.4756239983781023E-3</v>
      </c>
    </row>
    <row r="22" spans="1:6">
      <c r="A22" s="170" t="s">
        <v>118</v>
      </c>
      <c r="B22" s="211" t="s">
        <v>274</v>
      </c>
      <c r="C22" s="196">
        <v>263191.54842000001</v>
      </c>
      <c r="D22" s="196">
        <v>30384.539979999998</v>
      </c>
      <c r="E22" s="205">
        <f t="shared" si="0"/>
        <v>-88.455351183423076</v>
      </c>
      <c r="F22" s="186">
        <f t="shared" si="1"/>
        <v>0.11853489885813141</v>
      </c>
    </row>
    <row r="23" spans="1:6">
      <c r="A23" s="170" t="s">
        <v>119</v>
      </c>
      <c r="B23" s="211" t="s">
        <v>330</v>
      </c>
      <c r="C23" s="196">
        <v>822.10782000000006</v>
      </c>
      <c r="D23" s="196">
        <v>154.78833</v>
      </c>
      <c r="E23" s="205">
        <f t="shared" si="0"/>
        <v>-81.171772578443552</v>
      </c>
      <c r="F23" s="186">
        <f t="shared" si="1"/>
        <v>6.0385377080074756E-4</v>
      </c>
    </row>
    <row r="24" spans="1:6" ht="30">
      <c r="A24" s="170" t="s">
        <v>120</v>
      </c>
      <c r="B24" s="211" t="s">
        <v>275</v>
      </c>
      <c r="C24" s="196">
        <v>550619.02752999985</v>
      </c>
      <c r="D24" s="196">
        <v>963260.70992000005</v>
      </c>
      <c r="E24" s="205">
        <f t="shared" si="0"/>
        <v>74.941413528888262</v>
      </c>
      <c r="F24" s="186">
        <f t="shared" si="1"/>
        <v>3.7578324667589418</v>
      </c>
    </row>
    <row r="25" spans="1:6" ht="30">
      <c r="A25" s="170" t="s">
        <v>121</v>
      </c>
      <c r="B25" s="211" t="s">
        <v>276</v>
      </c>
      <c r="C25" s="196">
        <v>8282.25857</v>
      </c>
      <c r="D25" s="196">
        <v>24257.113369999999</v>
      </c>
      <c r="E25" s="205">
        <f t="shared" si="0"/>
        <v>192.88041619304335</v>
      </c>
      <c r="F25" s="186">
        <f t="shared" si="1"/>
        <v>9.463083797864949E-2</v>
      </c>
    </row>
    <row r="26" spans="1:6">
      <c r="A26" s="170" t="s">
        <v>122</v>
      </c>
      <c r="B26" s="211" t="s">
        <v>277</v>
      </c>
      <c r="C26" s="196">
        <v>546264.02233000007</v>
      </c>
      <c r="D26" s="196">
        <v>658972.3417300001</v>
      </c>
      <c r="E26" s="205">
        <f t="shared" si="0"/>
        <v>20.632572308031769</v>
      </c>
      <c r="F26" s="186">
        <f t="shared" si="1"/>
        <v>2.5707553883878673</v>
      </c>
    </row>
    <row r="27" spans="1:6">
      <c r="A27" s="170" t="s">
        <v>123</v>
      </c>
      <c r="B27" s="211" t="s">
        <v>278</v>
      </c>
      <c r="C27" s="196">
        <v>132252.80834000002</v>
      </c>
      <c r="D27" s="196">
        <v>204910.59981999992</v>
      </c>
      <c r="E27" s="205">
        <f t="shared" si="0"/>
        <v>54.938562282328832</v>
      </c>
      <c r="F27" s="186">
        <f t="shared" si="1"/>
        <v>0.79938867728820351</v>
      </c>
    </row>
    <row r="28" spans="1:6" ht="30">
      <c r="A28" s="170" t="s">
        <v>124</v>
      </c>
      <c r="B28" s="211" t="s">
        <v>279</v>
      </c>
      <c r="C28" s="196">
        <v>1807246.32911</v>
      </c>
      <c r="D28" s="196">
        <v>1876264.9345500001</v>
      </c>
      <c r="E28" s="205">
        <f t="shared" si="0"/>
        <v>3.8189927033349704</v>
      </c>
      <c r="F28" s="186">
        <f t="shared" si="1"/>
        <v>7.3196064312421703</v>
      </c>
    </row>
    <row r="29" spans="1:6">
      <c r="A29" s="170" t="s">
        <v>125</v>
      </c>
      <c r="B29" s="211" t="s">
        <v>331</v>
      </c>
      <c r="C29" s="196">
        <v>153666.41136</v>
      </c>
      <c r="D29" s="196">
        <v>39400.879530000006</v>
      </c>
      <c r="E29" s="205">
        <f t="shared" si="0"/>
        <v>-74.359471805654323</v>
      </c>
      <c r="F29" s="186">
        <f t="shared" si="1"/>
        <v>0.15370906629108597</v>
      </c>
    </row>
    <row r="30" spans="1:6" ht="30">
      <c r="A30" s="170" t="s">
        <v>126</v>
      </c>
      <c r="B30" s="211" t="s">
        <v>280</v>
      </c>
      <c r="C30" s="196">
        <v>1508.66661</v>
      </c>
      <c r="D30" s="196">
        <v>10.18694</v>
      </c>
      <c r="E30" s="205">
        <f t="shared" si="0"/>
        <v>-99.324771958729841</v>
      </c>
      <c r="F30" s="186">
        <f t="shared" si="1"/>
        <v>3.9740865037570772E-5</v>
      </c>
    </row>
    <row r="31" spans="1:6">
      <c r="A31" s="170" t="s">
        <v>127</v>
      </c>
      <c r="B31" s="211" t="s">
        <v>281</v>
      </c>
      <c r="C31" s="196">
        <v>0</v>
      </c>
      <c r="D31" s="196">
        <v>327141.38575000002</v>
      </c>
      <c r="E31" s="205" t="s">
        <v>216</v>
      </c>
      <c r="F31" s="186">
        <f t="shared" si="1"/>
        <v>1.276230316394779</v>
      </c>
    </row>
    <row r="32" spans="1:6" ht="30">
      <c r="A32" s="170" t="s">
        <v>128</v>
      </c>
      <c r="B32" s="211" t="s">
        <v>282</v>
      </c>
      <c r="C32" s="196">
        <v>0</v>
      </c>
      <c r="D32" s="196">
        <v>1646.9443799999999</v>
      </c>
      <c r="E32" s="205" t="s">
        <v>216</v>
      </c>
      <c r="F32" s="186">
        <f t="shared" si="1"/>
        <v>6.4249906576425968E-3</v>
      </c>
    </row>
    <row r="33" spans="1:6" ht="45">
      <c r="A33" s="170" t="s">
        <v>129</v>
      </c>
      <c r="B33" s="211" t="s">
        <v>332</v>
      </c>
      <c r="C33" s="196">
        <v>92.82683999999999</v>
      </c>
      <c r="D33" s="196">
        <v>42.216999999999999</v>
      </c>
      <c r="E33" s="205">
        <f t="shared" si="0"/>
        <v>-54.520696815705456</v>
      </c>
      <c r="F33" s="186">
        <f t="shared" si="1"/>
        <v>1.6469519789957782E-4</v>
      </c>
    </row>
    <row r="34" spans="1:6">
      <c r="A34" s="170" t="s">
        <v>130</v>
      </c>
      <c r="B34" s="211" t="s">
        <v>283</v>
      </c>
      <c r="C34" s="196">
        <v>9.2829999999999995</v>
      </c>
      <c r="D34" s="196">
        <v>0</v>
      </c>
      <c r="E34" s="205">
        <f t="shared" si="0"/>
        <v>-100</v>
      </c>
      <c r="F34" s="186">
        <f t="shared" si="1"/>
        <v>0</v>
      </c>
    </row>
    <row r="35" spans="1:6">
      <c r="A35" s="170" t="s">
        <v>131</v>
      </c>
      <c r="B35" s="211" t="s">
        <v>43</v>
      </c>
      <c r="C35" s="196">
        <v>137160.77814000004</v>
      </c>
      <c r="D35" s="196">
        <v>76466.809880000001</v>
      </c>
      <c r="E35" s="205">
        <f t="shared" si="0"/>
        <v>-44.250236170321003</v>
      </c>
      <c r="F35" s="186">
        <f t="shared" si="1"/>
        <v>0.29830912632200285</v>
      </c>
    </row>
    <row r="36" spans="1:6" ht="45">
      <c r="A36" s="170" t="s">
        <v>133</v>
      </c>
      <c r="B36" s="211" t="s">
        <v>284</v>
      </c>
      <c r="C36" s="196">
        <v>15411.857330000001</v>
      </c>
      <c r="D36" s="196">
        <v>6728.29504</v>
      </c>
      <c r="E36" s="205">
        <f t="shared" si="0"/>
        <v>-56.343386160842435</v>
      </c>
      <c r="F36" s="186">
        <f t="shared" si="1"/>
        <v>2.6248143713185401E-2</v>
      </c>
    </row>
    <row r="37" spans="1:6" ht="30">
      <c r="A37" s="170" t="s">
        <v>134</v>
      </c>
      <c r="B37" s="211" t="s">
        <v>285</v>
      </c>
      <c r="C37" s="196">
        <v>268191.4036800001</v>
      </c>
      <c r="D37" s="196">
        <v>261641.44868</v>
      </c>
      <c r="E37" s="205">
        <f t="shared" si="0"/>
        <v>-2.442268808815129</v>
      </c>
      <c r="F37" s="186">
        <f t="shared" si="1"/>
        <v>1.0207046964276201</v>
      </c>
    </row>
    <row r="38" spans="1:6" ht="75">
      <c r="A38" s="170" t="s">
        <v>135</v>
      </c>
      <c r="B38" s="211" t="s">
        <v>333</v>
      </c>
      <c r="C38" s="196">
        <v>6731.3981800000001</v>
      </c>
      <c r="D38" s="196">
        <v>5433.4890799999994</v>
      </c>
      <c r="E38" s="205">
        <f t="shared" si="0"/>
        <v>-19.28141918355513</v>
      </c>
      <c r="F38" s="186">
        <f t="shared" si="1"/>
        <v>2.1196900758362627E-2</v>
      </c>
    </row>
    <row r="39" spans="1:6">
      <c r="A39" s="170" t="s">
        <v>139</v>
      </c>
      <c r="B39" s="211" t="s">
        <v>288</v>
      </c>
      <c r="C39" s="196">
        <v>28.293410000000002</v>
      </c>
      <c r="D39" s="196">
        <v>3558.6255700000002</v>
      </c>
      <c r="E39" s="205">
        <f t="shared" si="0"/>
        <v>12477.577499495466</v>
      </c>
      <c r="F39" s="186">
        <f t="shared" si="1"/>
        <v>1.3882761506067414E-2</v>
      </c>
    </row>
    <row r="40" spans="1:6">
      <c r="A40" s="170" t="s">
        <v>140</v>
      </c>
      <c r="B40" s="211" t="s">
        <v>289</v>
      </c>
      <c r="C40" s="196">
        <v>2406.7731800000001</v>
      </c>
      <c r="D40" s="196">
        <v>21979.432749999989</v>
      </c>
      <c r="E40" s="205">
        <f t="shared" si="0"/>
        <v>813.23241145640441</v>
      </c>
      <c r="F40" s="186">
        <f t="shared" si="1"/>
        <v>8.5745245433870493E-2</v>
      </c>
    </row>
    <row r="41" spans="1:6">
      <c r="A41" s="170" t="s">
        <v>141</v>
      </c>
      <c r="B41" s="211" t="s">
        <v>54</v>
      </c>
      <c r="C41" s="196">
        <v>31.909030000000001</v>
      </c>
      <c r="D41" s="196">
        <v>3229.33995</v>
      </c>
      <c r="E41" s="205">
        <f t="shared" si="0"/>
        <v>10020.457907996577</v>
      </c>
      <c r="F41" s="186">
        <f t="shared" si="1"/>
        <v>1.2598166192535301E-2</v>
      </c>
    </row>
    <row r="42" spans="1:6">
      <c r="A42" s="170" t="s">
        <v>142</v>
      </c>
      <c r="B42" s="211" t="s">
        <v>290</v>
      </c>
      <c r="C42" s="196">
        <v>121275.6781</v>
      </c>
      <c r="D42" s="196">
        <v>189669.33007000003</v>
      </c>
      <c r="E42" s="205">
        <f t="shared" si="0"/>
        <v>56.395192376170286</v>
      </c>
      <c r="F42" s="186">
        <f t="shared" si="1"/>
        <v>0.73993007204109729</v>
      </c>
    </row>
    <row r="43" spans="1:6" ht="45">
      <c r="A43" s="170" t="s">
        <v>143</v>
      </c>
      <c r="B43" s="211" t="s">
        <v>291</v>
      </c>
      <c r="C43" s="196">
        <v>123542.35556999997</v>
      </c>
      <c r="D43" s="196">
        <v>80694.831449999983</v>
      </c>
      <c r="E43" s="205">
        <f t="shared" si="0"/>
        <v>-34.682456815972145</v>
      </c>
      <c r="F43" s="186">
        <f t="shared" si="1"/>
        <v>0.31480330755692787</v>
      </c>
    </row>
    <row r="44" spans="1:6">
      <c r="A44" s="170" t="s">
        <v>144</v>
      </c>
      <c r="B44" s="211" t="s">
        <v>351</v>
      </c>
      <c r="C44" s="196">
        <v>39.966140000000003</v>
      </c>
      <c r="D44" s="196">
        <v>0</v>
      </c>
      <c r="E44" s="205">
        <f t="shared" si="0"/>
        <v>-100</v>
      </c>
      <c r="F44" s="186">
        <f t="shared" si="1"/>
        <v>0</v>
      </c>
    </row>
    <row r="45" spans="1:6">
      <c r="A45" s="170" t="s">
        <v>145</v>
      </c>
      <c r="B45" s="211" t="s">
        <v>292</v>
      </c>
      <c r="C45" s="196">
        <v>59256.456869999987</v>
      </c>
      <c r="D45" s="196">
        <v>15985.818650000005</v>
      </c>
      <c r="E45" s="205">
        <f t="shared" si="0"/>
        <v>-73.022655260893245</v>
      </c>
      <c r="F45" s="186">
        <f t="shared" si="1"/>
        <v>6.2363208331916359E-2</v>
      </c>
    </row>
    <row r="46" spans="1:6" ht="30">
      <c r="A46" s="170" t="s">
        <v>147</v>
      </c>
      <c r="B46" s="211" t="s">
        <v>293</v>
      </c>
      <c r="C46" s="196">
        <v>247.61505</v>
      </c>
      <c r="D46" s="196">
        <v>3586.2820699999997</v>
      </c>
      <c r="E46" s="205">
        <f t="shared" si="0"/>
        <v>1348.3296027442598</v>
      </c>
      <c r="F46" s="186">
        <f t="shared" si="1"/>
        <v>1.3990653889247402E-2</v>
      </c>
    </row>
    <row r="47" spans="1:6" ht="30">
      <c r="A47" s="170" t="s">
        <v>149</v>
      </c>
      <c r="B47" s="211" t="s">
        <v>294</v>
      </c>
      <c r="C47" s="196">
        <v>394110.09985000017</v>
      </c>
      <c r="D47" s="196">
        <v>333711.48972999986</v>
      </c>
      <c r="E47" s="205">
        <f t="shared" si="0"/>
        <v>-15.325313952367182</v>
      </c>
      <c r="F47" s="186">
        <f t="shared" si="1"/>
        <v>1.3018613317489462</v>
      </c>
    </row>
    <row r="48" spans="1:6" ht="45">
      <c r="A48" s="170" t="s">
        <v>150</v>
      </c>
      <c r="B48" s="211" t="s">
        <v>295</v>
      </c>
      <c r="C48" s="196">
        <v>11999.432529999998</v>
      </c>
      <c r="D48" s="196">
        <v>10028.282800000004</v>
      </c>
      <c r="E48" s="205">
        <f t="shared" si="0"/>
        <v>-16.427024570302692</v>
      </c>
      <c r="F48" s="186">
        <f t="shared" si="1"/>
        <v>3.9121918192645933E-2</v>
      </c>
    </row>
    <row r="49" spans="1:6">
      <c r="A49" s="170" t="s">
        <v>151</v>
      </c>
      <c r="B49" s="211" t="s">
        <v>337</v>
      </c>
      <c r="C49" s="196">
        <v>411.04230999999999</v>
      </c>
      <c r="D49" s="196">
        <v>102.94479</v>
      </c>
      <c r="E49" s="205">
        <f t="shared" si="0"/>
        <v>-74.955184053923787</v>
      </c>
      <c r="F49" s="186">
        <f t="shared" si="1"/>
        <v>4.0160391694768645E-4</v>
      </c>
    </row>
    <row r="50" spans="1:6" ht="30">
      <c r="A50" s="170" t="s">
        <v>152</v>
      </c>
      <c r="B50" s="211" t="s">
        <v>296</v>
      </c>
      <c r="C50" s="196">
        <v>353.74778999999995</v>
      </c>
      <c r="D50" s="196">
        <v>49.026529999999994</v>
      </c>
      <c r="E50" s="205">
        <f t="shared" si="0"/>
        <v>-86.140823664226986</v>
      </c>
      <c r="F50" s="186">
        <f t="shared" si="1"/>
        <v>1.9126025204726978E-4</v>
      </c>
    </row>
    <row r="51" spans="1:6">
      <c r="A51" s="170" t="s">
        <v>153</v>
      </c>
      <c r="B51" s="211" t="s">
        <v>297</v>
      </c>
      <c r="C51" s="196">
        <v>1803.1840000000002</v>
      </c>
      <c r="D51" s="196">
        <v>4281.7228499999992</v>
      </c>
      <c r="E51" s="205">
        <f t="shared" si="0"/>
        <v>137.45346287455962</v>
      </c>
      <c r="F51" s="186">
        <f t="shared" si="1"/>
        <v>1.6703678426508144E-2</v>
      </c>
    </row>
    <row r="52" spans="1:6" ht="30">
      <c r="A52" s="170" t="s">
        <v>154</v>
      </c>
      <c r="B52" s="211" t="s">
        <v>298</v>
      </c>
      <c r="C52" s="196">
        <v>2648.0421299999998</v>
      </c>
      <c r="D52" s="196">
        <v>996.40422000000001</v>
      </c>
      <c r="E52" s="205">
        <f t="shared" si="0"/>
        <v>-62.372040508283</v>
      </c>
      <c r="F52" s="186">
        <f t="shared" si="1"/>
        <v>3.8871305445880686E-3</v>
      </c>
    </row>
    <row r="53" spans="1:6" ht="30">
      <c r="A53" s="170" t="s">
        <v>155</v>
      </c>
      <c r="B53" s="211" t="s">
        <v>299</v>
      </c>
      <c r="C53" s="196">
        <v>0.55000000000000004</v>
      </c>
      <c r="D53" s="196">
        <v>0.6</v>
      </c>
      <c r="E53" s="205">
        <f t="shared" si="0"/>
        <v>9.0909090909090793</v>
      </c>
      <c r="F53" s="186">
        <f t="shared" si="1"/>
        <v>2.340694950843184E-6</v>
      </c>
    </row>
    <row r="54" spans="1:6">
      <c r="A54" s="170" t="s">
        <v>156</v>
      </c>
      <c r="B54" s="211" t="s">
        <v>300</v>
      </c>
      <c r="C54" s="196">
        <v>461739.38185000001</v>
      </c>
      <c r="D54" s="196">
        <v>307258.10275000002</v>
      </c>
      <c r="E54" s="205">
        <f t="shared" si="0"/>
        <v>-33.456379328325198</v>
      </c>
      <c r="F54" s="186">
        <f t="shared" si="1"/>
        <v>1.1986624828543022</v>
      </c>
    </row>
    <row r="55" spans="1:6" ht="30">
      <c r="A55" s="170" t="s">
        <v>157</v>
      </c>
      <c r="B55" s="211" t="s">
        <v>301</v>
      </c>
      <c r="C55" s="196">
        <v>2525963.3932699999</v>
      </c>
      <c r="D55" s="196">
        <v>2900644.6314799995</v>
      </c>
      <c r="E55" s="205">
        <f t="shared" si="0"/>
        <v>14.833201431512194</v>
      </c>
      <c r="F55" s="186">
        <f t="shared" si="1"/>
        <v>11.315873738492705</v>
      </c>
    </row>
    <row r="56" spans="1:6">
      <c r="A56" s="170" t="s">
        <v>158</v>
      </c>
      <c r="B56" s="211" t="s">
        <v>302</v>
      </c>
      <c r="C56" s="196">
        <v>4984865.3414899996</v>
      </c>
      <c r="D56" s="196">
        <v>4822208.2972899983</v>
      </c>
      <c r="E56" s="205">
        <f t="shared" si="0"/>
        <v>-3.2630178160716952</v>
      </c>
      <c r="F56" s="186">
        <f t="shared" si="1"/>
        <v>18.812197688968009</v>
      </c>
    </row>
    <row r="57" spans="1:6" ht="30">
      <c r="A57" s="170" t="s">
        <v>159</v>
      </c>
      <c r="B57" s="211" t="s">
        <v>338</v>
      </c>
      <c r="C57" s="196">
        <v>0.5</v>
      </c>
      <c r="D57" s="196">
        <v>7.3983999999999996</v>
      </c>
      <c r="E57" s="205">
        <f t="shared" si="0"/>
        <v>1379.6799999999998</v>
      </c>
      <c r="F57" s="186">
        <f t="shared" si="1"/>
        <v>2.8862329207197021E-5</v>
      </c>
    </row>
    <row r="58" spans="1:6" ht="45">
      <c r="A58" s="170" t="s">
        <v>160</v>
      </c>
      <c r="B58" s="211" t="s">
        <v>339</v>
      </c>
      <c r="C58" s="196">
        <v>783.39157</v>
      </c>
      <c r="D58" s="196">
        <v>126.00385</v>
      </c>
      <c r="E58" s="205">
        <f t="shared" si="0"/>
        <v>-83.915597917399083</v>
      </c>
      <c r="F58" s="186">
        <f t="shared" si="1"/>
        <v>4.9156095913633659E-4</v>
      </c>
    </row>
    <row r="59" spans="1:6">
      <c r="A59" s="170" t="s">
        <v>161</v>
      </c>
      <c r="B59" s="211" t="s">
        <v>340</v>
      </c>
      <c r="C59" s="196">
        <v>98.080730000000003</v>
      </c>
      <c r="D59" s="196">
        <v>9.6999999999999993</v>
      </c>
      <c r="E59" s="205">
        <f t="shared" si="0"/>
        <v>-90.110187801416245</v>
      </c>
      <c r="F59" s="186">
        <f t="shared" si="1"/>
        <v>3.7841235038631474E-5</v>
      </c>
    </row>
    <row r="60" spans="1:6" ht="30">
      <c r="A60" s="170" t="s">
        <v>162</v>
      </c>
      <c r="B60" s="211" t="s">
        <v>303</v>
      </c>
      <c r="C60" s="196">
        <v>2323978.2627499988</v>
      </c>
      <c r="D60" s="196">
        <v>2204874.63852</v>
      </c>
      <c r="E60" s="205">
        <f t="shared" si="0"/>
        <v>-5.1249887375909253</v>
      </c>
      <c r="F60" s="186">
        <f t="shared" si="1"/>
        <v>8.6015648893765917</v>
      </c>
    </row>
    <row r="61" spans="1:6" ht="30">
      <c r="A61" s="170" t="s">
        <v>163</v>
      </c>
      <c r="B61" s="211" t="s">
        <v>304</v>
      </c>
      <c r="C61" s="196">
        <v>3765894.6452399986</v>
      </c>
      <c r="D61" s="196">
        <v>4284450.9865299966</v>
      </c>
      <c r="E61" s="205">
        <f t="shared" si="0"/>
        <v>13.769804791152112</v>
      </c>
      <c r="F61" s="186">
        <f t="shared" si="1"/>
        <v>16.714321318843105</v>
      </c>
    </row>
    <row r="62" spans="1:6" ht="30">
      <c r="A62" s="170" t="s">
        <v>164</v>
      </c>
      <c r="B62" s="211" t="s">
        <v>305</v>
      </c>
      <c r="C62" s="196">
        <v>402705.41252000001</v>
      </c>
      <c r="D62" s="196">
        <v>407501.05263000011</v>
      </c>
      <c r="E62" s="205">
        <f t="shared" si="0"/>
        <v>1.1908556381178244</v>
      </c>
      <c r="F62" s="186">
        <f t="shared" si="1"/>
        <v>1.5897260939238731</v>
      </c>
    </row>
    <row r="63" spans="1:6">
      <c r="A63" s="170" t="s">
        <v>165</v>
      </c>
      <c r="B63" s="211" t="s">
        <v>306</v>
      </c>
      <c r="C63" s="196">
        <v>16503.681239999998</v>
      </c>
      <c r="D63" s="196">
        <v>20875.459710000003</v>
      </c>
      <c r="E63" s="205">
        <f t="shared" si="0"/>
        <v>26.489717090536871</v>
      </c>
      <c r="F63" s="186">
        <f t="shared" si="1"/>
        <v>8.1438471899545548E-2</v>
      </c>
    </row>
    <row r="64" spans="1:6">
      <c r="A64" s="170" t="s">
        <v>166</v>
      </c>
      <c r="B64" s="211" t="s">
        <v>307</v>
      </c>
      <c r="C64" s="196">
        <v>45816.770219999977</v>
      </c>
      <c r="D64" s="196">
        <v>58005.090060000002</v>
      </c>
      <c r="E64" s="205">
        <f t="shared" si="0"/>
        <v>26.60231129666046</v>
      </c>
      <c r="F64" s="186">
        <f t="shared" si="1"/>
        <v>0.22628703571107694</v>
      </c>
    </row>
    <row r="65" spans="1:6" ht="30">
      <c r="A65" s="170" t="s">
        <v>167</v>
      </c>
      <c r="B65" s="211" t="s">
        <v>341</v>
      </c>
      <c r="C65" s="196">
        <v>0</v>
      </c>
      <c r="D65" s="196">
        <v>12.878829999999999</v>
      </c>
      <c r="E65" s="205" t="s">
        <v>216</v>
      </c>
      <c r="F65" s="186">
        <f t="shared" si="1"/>
        <v>5.0242353922946205E-5</v>
      </c>
    </row>
    <row r="66" spans="1:6" ht="45">
      <c r="A66" s="170" t="s">
        <v>168</v>
      </c>
      <c r="B66" s="211" t="s">
        <v>308</v>
      </c>
      <c r="C66" s="196">
        <v>45962.069310000006</v>
      </c>
      <c r="D66" s="196">
        <v>44629.508179999997</v>
      </c>
      <c r="E66" s="205">
        <f t="shared" si="0"/>
        <v>-2.8992626964036248</v>
      </c>
      <c r="F66" s="186">
        <f t="shared" si="1"/>
        <v>0.17410677409256764</v>
      </c>
    </row>
    <row r="67" spans="1:6" ht="30">
      <c r="A67" s="170" t="s">
        <v>169</v>
      </c>
      <c r="B67" s="211" t="s">
        <v>309</v>
      </c>
      <c r="C67" s="196">
        <v>241.45327999999998</v>
      </c>
      <c r="D67" s="196">
        <v>1307.9600899999998</v>
      </c>
      <c r="E67" s="205">
        <f t="shared" si="0"/>
        <v>441.7031775256894</v>
      </c>
      <c r="F67" s="186">
        <f t="shared" si="1"/>
        <v>5.1025592976123267E-3</v>
      </c>
    </row>
    <row r="68" spans="1:6">
      <c r="A68" s="170" t="s">
        <v>170</v>
      </c>
      <c r="B68" s="211" t="s">
        <v>310</v>
      </c>
      <c r="C68" s="196">
        <v>23879.109729999996</v>
      </c>
      <c r="D68" s="196">
        <v>22949.487789999999</v>
      </c>
      <c r="E68" s="205">
        <f t="shared" si="0"/>
        <v>-3.893034332147181</v>
      </c>
      <c r="F68" s="186">
        <f t="shared" si="1"/>
        <v>8.9529583657483827E-2</v>
      </c>
    </row>
    <row r="69" spans="1:6">
      <c r="A69" s="170" t="s">
        <v>171</v>
      </c>
      <c r="B69" s="211" t="s">
        <v>311</v>
      </c>
      <c r="C69" s="196">
        <v>323477.49160000001</v>
      </c>
      <c r="D69" s="196">
        <v>324872.20144999993</v>
      </c>
      <c r="E69" s="205">
        <f t="shared" si="0"/>
        <v>0.43116132844400568</v>
      </c>
      <c r="F69" s="186">
        <f t="shared" si="1"/>
        <v>1.2673778693388742</v>
      </c>
    </row>
    <row r="70" spans="1:6" ht="45">
      <c r="A70" s="170" t="s">
        <v>172</v>
      </c>
      <c r="B70" s="211" t="s">
        <v>312</v>
      </c>
      <c r="C70" s="196">
        <v>186750.20723000006</v>
      </c>
      <c r="D70" s="196">
        <v>257620.28547999993</v>
      </c>
      <c r="E70" s="205">
        <f t="shared" si="0"/>
        <v>37.949129642847907</v>
      </c>
      <c r="F70" s="186">
        <f t="shared" si="1"/>
        <v>1.0050175024296926</v>
      </c>
    </row>
    <row r="71" spans="1:6">
      <c r="A71" s="170" t="s">
        <v>173</v>
      </c>
      <c r="B71" s="211" t="s">
        <v>313</v>
      </c>
      <c r="C71" s="196">
        <v>39.289650000000002</v>
      </c>
      <c r="D71" s="196">
        <v>79088.416000000012</v>
      </c>
      <c r="E71" s="205">
        <f t="shared" ref="E71:E89" si="2">D71/C71*100-100</f>
        <v>201195.80182058128</v>
      </c>
      <c r="F71" s="186">
        <f t="shared" ref="F71:F89" si="3">D71/D$89*100</f>
        <v>0.30853642666897557</v>
      </c>
    </row>
    <row r="72" spans="1:6">
      <c r="A72" s="170" t="s">
        <v>174</v>
      </c>
      <c r="B72" s="211" t="s">
        <v>314</v>
      </c>
      <c r="C72" s="196">
        <v>22377.132980000006</v>
      </c>
      <c r="D72" s="196">
        <v>34807.326630000025</v>
      </c>
      <c r="E72" s="205">
        <f t="shared" si="2"/>
        <v>55.54864271982359</v>
      </c>
      <c r="F72" s="186">
        <f t="shared" si="3"/>
        <v>0.13578888949198425</v>
      </c>
    </row>
    <row r="73" spans="1:6">
      <c r="A73" s="170" t="s">
        <v>175</v>
      </c>
      <c r="B73" s="211" t="s">
        <v>32</v>
      </c>
      <c r="C73" s="196">
        <v>16180.673270000005</v>
      </c>
      <c r="D73" s="196">
        <v>76651.110400000005</v>
      </c>
      <c r="E73" s="205">
        <f t="shared" si="2"/>
        <v>373.72015441481057</v>
      </c>
      <c r="F73" s="186">
        <f t="shared" si="3"/>
        <v>0.29902811181633915</v>
      </c>
    </row>
    <row r="74" spans="1:6">
      <c r="A74" s="170" t="s">
        <v>177</v>
      </c>
      <c r="B74" s="211" t="s">
        <v>53</v>
      </c>
      <c r="C74" s="196">
        <v>19779.64229</v>
      </c>
      <c r="D74" s="196">
        <v>1408.90948</v>
      </c>
      <c r="E74" s="205">
        <f t="shared" si="2"/>
        <v>-92.876971891891586</v>
      </c>
      <c r="F74" s="186">
        <f t="shared" si="3"/>
        <v>5.49637884338516E-3</v>
      </c>
    </row>
    <row r="75" spans="1:6" ht="30">
      <c r="A75" s="170" t="s">
        <v>182</v>
      </c>
      <c r="B75" s="211" t="s">
        <v>316</v>
      </c>
      <c r="C75" s="196">
        <v>673742.26012999995</v>
      </c>
      <c r="D75" s="196">
        <v>539055.12971000012</v>
      </c>
      <c r="E75" s="205">
        <f t="shared" si="2"/>
        <v>-19.990898358373968</v>
      </c>
      <c r="F75" s="186">
        <f t="shared" si="3"/>
        <v>2.1029393672305252</v>
      </c>
    </row>
    <row r="76" spans="1:6">
      <c r="A76" s="170" t="s">
        <v>183</v>
      </c>
      <c r="B76" s="211" t="s">
        <v>317</v>
      </c>
      <c r="C76" s="196">
        <v>129965.70906000007</v>
      </c>
      <c r="D76" s="196">
        <v>116939.83567000007</v>
      </c>
      <c r="E76" s="205">
        <f t="shared" si="2"/>
        <v>-10.022546319496058</v>
      </c>
      <c r="F76" s="186">
        <f t="shared" si="3"/>
        <v>0.45620080484200137</v>
      </c>
    </row>
    <row r="77" spans="1:6" ht="30">
      <c r="A77" s="170" t="s">
        <v>184</v>
      </c>
      <c r="B77" s="211" t="s">
        <v>318</v>
      </c>
      <c r="C77" s="196">
        <v>673306.34901999997</v>
      </c>
      <c r="D77" s="196">
        <v>597044.59340000001</v>
      </c>
      <c r="E77" s="205">
        <f t="shared" si="2"/>
        <v>-11.326457225748612</v>
      </c>
      <c r="F77" s="186">
        <f t="shared" si="3"/>
        <v>2.3291654419993364</v>
      </c>
    </row>
    <row r="78" spans="1:6" ht="60">
      <c r="A78" s="170" t="s">
        <v>185</v>
      </c>
      <c r="B78" s="211" t="s">
        <v>319</v>
      </c>
      <c r="C78" s="196">
        <v>10644.459130000001</v>
      </c>
      <c r="D78" s="196">
        <v>11065.047430000001</v>
      </c>
      <c r="E78" s="205">
        <f t="shared" si="2"/>
        <v>3.9512416259331218</v>
      </c>
      <c r="F78" s="186">
        <f t="shared" si="3"/>
        <v>4.3166501083735584E-2</v>
      </c>
    </row>
    <row r="79" spans="1:6" ht="30">
      <c r="A79" s="170" t="s">
        <v>187</v>
      </c>
      <c r="B79" s="211" t="s">
        <v>320</v>
      </c>
      <c r="C79" s="196">
        <v>80358.150249999992</v>
      </c>
      <c r="D79" s="196">
        <v>17957.528299999998</v>
      </c>
      <c r="E79" s="205">
        <f t="shared" si="2"/>
        <v>-77.653133821357471</v>
      </c>
      <c r="F79" s="186">
        <f t="shared" si="3"/>
        <v>7.0055159702389305E-2</v>
      </c>
    </row>
    <row r="80" spans="1:6">
      <c r="A80" s="170" t="s">
        <v>188</v>
      </c>
      <c r="B80" s="211" t="s">
        <v>346</v>
      </c>
      <c r="C80" s="196">
        <v>3269.2155000000002</v>
      </c>
      <c r="D80" s="196">
        <v>707926.12953000003</v>
      </c>
      <c r="E80" s="205">
        <f t="shared" si="2"/>
        <v>21554.312159293262</v>
      </c>
      <c r="F80" s="186">
        <f t="shared" si="3"/>
        <v>2.7617318616013815</v>
      </c>
    </row>
    <row r="81" spans="1:6" ht="45">
      <c r="A81" s="170" t="s">
        <v>190</v>
      </c>
      <c r="B81" s="211" t="s">
        <v>321</v>
      </c>
      <c r="C81" s="196">
        <v>44828.566419999988</v>
      </c>
      <c r="D81" s="196">
        <v>129769.60153999997</v>
      </c>
      <c r="E81" s="205">
        <f t="shared" si="2"/>
        <v>189.4797043567828</v>
      </c>
      <c r="F81" s="186">
        <f t="shared" si="3"/>
        <v>0.50625175182934978</v>
      </c>
    </row>
    <row r="82" spans="1:6">
      <c r="A82" s="170" t="s">
        <v>191</v>
      </c>
      <c r="B82" s="211" t="s">
        <v>348</v>
      </c>
      <c r="C82" s="196">
        <v>557.02280000000007</v>
      </c>
      <c r="D82" s="196">
        <v>1123.7663100000002</v>
      </c>
      <c r="E82" s="205">
        <f t="shared" si="2"/>
        <v>101.74511887125627</v>
      </c>
      <c r="F82" s="186">
        <f t="shared" si="3"/>
        <v>4.3839902129077946E-3</v>
      </c>
    </row>
    <row r="83" spans="1:6" ht="30">
      <c r="A83" s="170" t="s">
        <v>192</v>
      </c>
      <c r="B83" s="211" t="s">
        <v>322</v>
      </c>
      <c r="C83" s="196">
        <v>478732.8677399999</v>
      </c>
      <c r="D83" s="196">
        <v>548176.79443999997</v>
      </c>
      <c r="E83" s="205">
        <f t="shared" si="2"/>
        <v>14.505777935789268</v>
      </c>
      <c r="F83" s="186">
        <f t="shared" si="3"/>
        <v>2.1385244248585162</v>
      </c>
    </row>
    <row r="84" spans="1:6">
      <c r="A84" s="170" t="s">
        <v>193</v>
      </c>
      <c r="B84" s="211" t="s">
        <v>349</v>
      </c>
      <c r="C84" s="196">
        <v>1692.9860399999998</v>
      </c>
      <c r="D84" s="196">
        <v>406.84699000000001</v>
      </c>
      <c r="E84" s="205">
        <f t="shared" si="2"/>
        <v>-75.968674260302819</v>
      </c>
      <c r="F84" s="186">
        <f t="shared" si="3"/>
        <v>1.5871744920979123E-3</v>
      </c>
    </row>
    <row r="85" spans="1:6" ht="60">
      <c r="A85" s="170" t="s">
        <v>194</v>
      </c>
      <c r="B85" s="211" t="s">
        <v>323</v>
      </c>
      <c r="C85" s="196">
        <v>10860.089769999999</v>
      </c>
      <c r="D85" s="196">
        <v>11135.669010000001</v>
      </c>
      <c r="E85" s="205">
        <f t="shared" si="2"/>
        <v>2.5375410870107658</v>
      </c>
      <c r="F85" s="186">
        <f t="shared" si="3"/>
        <v>4.3442007043279871E-2</v>
      </c>
    </row>
    <row r="86" spans="1:6" ht="30">
      <c r="A86" s="170" t="s">
        <v>195</v>
      </c>
      <c r="B86" s="211" t="s">
        <v>324</v>
      </c>
      <c r="C86" s="196">
        <v>152327.42700999998</v>
      </c>
      <c r="D86" s="196">
        <v>395590.21315000014</v>
      </c>
      <c r="E86" s="205">
        <f t="shared" si="2"/>
        <v>159.69729871694767</v>
      </c>
      <c r="F86" s="186">
        <f t="shared" si="3"/>
        <v>1.5432600242053072</v>
      </c>
    </row>
    <row r="87" spans="1:6">
      <c r="A87" s="170" t="s">
        <v>196</v>
      </c>
      <c r="B87" s="211" t="s">
        <v>325</v>
      </c>
      <c r="C87" s="196">
        <v>3844.8217499999996</v>
      </c>
      <c r="D87" s="196">
        <v>59859.719679999995</v>
      </c>
      <c r="E87" s="205">
        <f t="shared" si="2"/>
        <v>1456.8919334166794</v>
      </c>
      <c r="F87" s="186">
        <f t="shared" si="3"/>
        <v>0.23352223935644059</v>
      </c>
    </row>
    <row r="88" spans="1:6">
      <c r="A88" s="170" t="s">
        <v>197</v>
      </c>
      <c r="B88" s="224" t="s">
        <v>326</v>
      </c>
      <c r="C88" s="204">
        <v>103204.12475999999</v>
      </c>
      <c r="D88" s="204">
        <v>75510.772849999994</v>
      </c>
      <c r="E88" s="281">
        <f t="shared" si="2"/>
        <v>-26.833570823259805</v>
      </c>
      <c r="F88" s="206">
        <f t="shared" si="3"/>
        <v>0.29457947457376926</v>
      </c>
    </row>
    <row r="89" spans="1:6">
      <c r="A89" s="194"/>
      <c r="B89" s="277" t="s">
        <v>35</v>
      </c>
      <c r="C89" s="204">
        <f>SUM(C6:C88)</f>
        <v>23155741.888279993</v>
      </c>
      <c r="D89" s="204">
        <f>SUM(D6:D88)</f>
        <v>25633412.836809989</v>
      </c>
      <c r="E89" s="281">
        <f t="shared" si="2"/>
        <v>10.700028357908238</v>
      </c>
      <c r="F89" s="206">
        <f t="shared" si="3"/>
        <v>100</v>
      </c>
    </row>
  </sheetData>
  <mergeCells count="5">
    <mergeCell ref="A1:F1"/>
    <mergeCell ref="C4:D4"/>
    <mergeCell ref="E4:E5"/>
    <mergeCell ref="F4:F5"/>
    <mergeCell ref="A2:F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03"/>
  <sheetViews>
    <sheetView workbookViewId="0">
      <selection activeCell="A75" sqref="A75:XFD75"/>
    </sheetView>
  </sheetViews>
  <sheetFormatPr defaultRowHeight="15"/>
  <cols>
    <col min="1" max="1" width="8" bestFit="1" customWidth="1"/>
    <col min="2" max="2" width="72.140625" style="178" customWidth="1"/>
    <col min="3" max="3" width="15.7109375" bestFit="1" customWidth="1"/>
    <col min="4" max="4" width="15.7109375" customWidth="1"/>
    <col min="5" max="5" width="17.85546875" style="193" customWidth="1"/>
  </cols>
  <sheetData>
    <row r="1" spans="1:6">
      <c r="A1" s="332" t="s">
        <v>202</v>
      </c>
      <c r="B1" s="332"/>
      <c r="C1" s="332"/>
      <c r="D1" s="332"/>
      <c r="E1" s="332"/>
      <c r="F1" s="332"/>
    </row>
    <row r="2" spans="1:6">
      <c r="A2" s="335" t="s">
        <v>240</v>
      </c>
      <c r="B2" s="336"/>
      <c r="C2" s="336"/>
      <c r="D2" s="336"/>
      <c r="E2" s="336"/>
      <c r="F2" s="337"/>
    </row>
    <row r="3" spans="1:6">
      <c r="A3" s="221"/>
      <c r="B3" s="245"/>
      <c r="C3" s="219" t="s">
        <v>218</v>
      </c>
      <c r="D3" s="222"/>
      <c r="E3" s="222"/>
      <c r="F3" s="223"/>
    </row>
    <row r="4" spans="1:6" ht="15" customHeight="1">
      <c r="A4" s="175"/>
      <c r="B4" s="177"/>
      <c r="C4" s="328" t="s">
        <v>92</v>
      </c>
      <c r="D4" s="328"/>
      <c r="E4" s="329" t="s">
        <v>241</v>
      </c>
      <c r="F4" s="330" t="s">
        <v>239</v>
      </c>
    </row>
    <row r="5" spans="1:6" ht="30">
      <c r="A5" s="202" t="s">
        <v>100</v>
      </c>
      <c r="B5" s="177" t="s">
        <v>101</v>
      </c>
      <c r="C5" s="177" t="s">
        <v>238</v>
      </c>
      <c r="D5" s="177" t="s">
        <v>219</v>
      </c>
      <c r="E5" s="340"/>
      <c r="F5" s="330"/>
    </row>
    <row r="6" spans="1:6">
      <c r="A6" s="202" t="s">
        <v>102</v>
      </c>
      <c r="B6" s="278" t="s">
        <v>263</v>
      </c>
      <c r="C6" s="203">
        <v>56779.503250000002</v>
      </c>
      <c r="D6" s="196">
        <v>28.23</v>
      </c>
      <c r="E6" s="200">
        <f>D6/C6*100-100</f>
        <v>-99.950281354389972</v>
      </c>
      <c r="F6" s="171">
        <f>D6/D$100*100</f>
        <v>5.3018387533971366E-6</v>
      </c>
    </row>
    <row r="7" spans="1:6">
      <c r="A7" s="170" t="s">
        <v>104</v>
      </c>
      <c r="B7" s="226" t="s">
        <v>327</v>
      </c>
      <c r="C7" s="196">
        <v>465586.65790155047</v>
      </c>
      <c r="D7" s="196">
        <v>464441.27096472192</v>
      </c>
      <c r="E7" s="200">
        <f t="shared" ref="E7:E70" si="0">D7/C7*100-100</f>
        <v>-0.24600939854911985</v>
      </c>
      <c r="F7" s="171">
        <f t="shared" ref="F7:F70" si="1">D7/D$100*100</f>
        <v>8.7226097381430501E-2</v>
      </c>
    </row>
    <row r="8" spans="1:6" ht="30">
      <c r="A8" s="170" t="s">
        <v>105</v>
      </c>
      <c r="B8" s="226" t="s">
        <v>264</v>
      </c>
      <c r="C8" s="196">
        <v>696033.02859397465</v>
      </c>
      <c r="D8" s="196">
        <v>334474.99081320199</v>
      </c>
      <c r="E8" s="200">
        <f t="shared" si="0"/>
        <v>-51.945528865367201</v>
      </c>
      <c r="F8" s="171">
        <f t="shared" si="1"/>
        <v>6.2817303164562008E-2</v>
      </c>
    </row>
    <row r="9" spans="1:6">
      <c r="A9" s="170" t="s">
        <v>106</v>
      </c>
      <c r="B9" s="226" t="s">
        <v>265</v>
      </c>
      <c r="C9" s="196">
        <v>28362.966226379402</v>
      </c>
      <c r="D9" s="196">
        <v>17402.430953735398</v>
      </c>
      <c r="E9" s="200">
        <f t="shared" si="0"/>
        <v>-38.64382584375111</v>
      </c>
      <c r="F9" s="171">
        <f t="shared" si="1"/>
        <v>3.2683274117545954E-3</v>
      </c>
    </row>
    <row r="10" spans="1:6" ht="30">
      <c r="A10" s="170" t="s">
        <v>107</v>
      </c>
      <c r="B10" s="226" t="s">
        <v>328</v>
      </c>
      <c r="C10" s="196">
        <v>18539.01465100098</v>
      </c>
      <c r="D10" s="196">
        <v>9077.3096896972675</v>
      </c>
      <c r="E10" s="200">
        <f t="shared" si="0"/>
        <v>-51.03671980103239</v>
      </c>
      <c r="F10" s="171">
        <f t="shared" si="1"/>
        <v>1.704797459774152E-3</v>
      </c>
    </row>
    <row r="11" spans="1:6">
      <c r="A11" s="170" t="s">
        <v>108</v>
      </c>
      <c r="B11" s="226" t="s">
        <v>266</v>
      </c>
      <c r="C11" s="196">
        <v>10060971.728552008</v>
      </c>
      <c r="D11" s="196">
        <v>13241619.368249474</v>
      </c>
      <c r="E11" s="200">
        <f t="shared" si="0"/>
        <v>31.613722068924147</v>
      </c>
      <c r="F11" s="171">
        <f t="shared" si="1"/>
        <v>2.4868909218674875</v>
      </c>
    </row>
    <row r="12" spans="1:6">
      <c r="A12" s="170" t="s">
        <v>109</v>
      </c>
      <c r="B12" s="226" t="s">
        <v>267</v>
      </c>
      <c r="C12" s="196">
        <v>4488913.2381521249</v>
      </c>
      <c r="D12" s="196">
        <v>5522525.3048986578</v>
      </c>
      <c r="E12" s="200">
        <f t="shared" si="0"/>
        <v>23.025886487661822</v>
      </c>
      <c r="F12" s="171">
        <f t="shared" si="1"/>
        <v>1.037178132416863</v>
      </c>
    </row>
    <row r="13" spans="1:6">
      <c r="A13" s="170" t="s">
        <v>110</v>
      </c>
      <c r="B13" s="226" t="s">
        <v>268</v>
      </c>
      <c r="C13" s="196">
        <v>3566948.6606393163</v>
      </c>
      <c r="D13" s="196">
        <v>3598491.3762242575</v>
      </c>
      <c r="E13" s="200">
        <f t="shared" si="0"/>
        <v>0.88430528684109788</v>
      </c>
      <c r="F13" s="171">
        <f t="shared" si="1"/>
        <v>0.67582787928555321</v>
      </c>
    </row>
    <row r="14" spans="1:6">
      <c r="A14" s="170" t="s">
        <v>111</v>
      </c>
      <c r="B14" s="226" t="s">
        <v>41</v>
      </c>
      <c r="C14" s="196">
        <v>25796017.944900841</v>
      </c>
      <c r="D14" s="196">
        <v>28308133.01648806</v>
      </c>
      <c r="E14" s="200">
        <f t="shared" si="0"/>
        <v>9.7383831758567823</v>
      </c>
      <c r="F14" s="171">
        <f t="shared" si="1"/>
        <v>5.3165128113049018</v>
      </c>
    </row>
    <row r="15" spans="1:6">
      <c r="A15" s="170" t="s">
        <v>112</v>
      </c>
      <c r="B15" s="226" t="s">
        <v>269</v>
      </c>
      <c r="C15" s="196">
        <v>1139764.7913427125</v>
      </c>
      <c r="D15" s="196">
        <v>1314924.731919816</v>
      </c>
      <c r="E15" s="200">
        <f t="shared" si="0"/>
        <v>15.368077861990656</v>
      </c>
      <c r="F15" s="171">
        <f t="shared" si="1"/>
        <v>0.24695426501922854</v>
      </c>
    </row>
    <row r="16" spans="1:6" ht="30">
      <c r="A16" s="170" t="s">
        <v>113</v>
      </c>
      <c r="B16" s="226" t="s">
        <v>270</v>
      </c>
      <c r="C16" s="196">
        <v>2553812.1851369641</v>
      </c>
      <c r="D16" s="196">
        <v>3329528.0462717586</v>
      </c>
      <c r="E16" s="200">
        <f t="shared" si="0"/>
        <v>30.374820264756153</v>
      </c>
      <c r="F16" s="171">
        <f t="shared" si="1"/>
        <v>0.62531423401509978</v>
      </c>
    </row>
    <row r="17" spans="1:6">
      <c r="A17" s="170" t="s">
        <v>114</v>
      </c>
      <c r="B17" s="226" t="s">
        <v>271</v>
      </c>
      <c r="C17" s="196">
        <v>258144.35703595739</v>
      </c>
      <c r="D17" s="196">
        <v>252542.97037431298</v>
      </c>
      <c r="E17" s="200">
        <f t="shared" si="0"/>
        <v>-2.169866010615209</v>
      </c>
      <c r="F17" s="171">
        <f t="shared" si="1"/>
        <v>4.7429759377561373E-2</v>
      </c>
    </row>
    <row r="18" spans="1:6" ht="30">
      <c r="A18" s="170" t="s">
        <v>115</v>
      </c>
      <c r="B18" s="226" t="s">
        <v>272</v>
      </c>
      <c r="C18" s="196">
        <v>49427.843629547067</v>
      </c>
      <c r="D18" s="196">
        <v>60148.37384886168</v>
      </c>
      <c r="E18" s="200">
        <f t="shared" si="0"/>
        <v>21.689253327867348</v>
      </c>
      <c r="F18" s="171">
        <f t="shared" si="1"/>
        <v>1.1296386093719935E-2</v>
      </c>
    </row>
    <row r="19" spans="1:6" ht="30">
      <c r="A19" s="170" t="s">
        <v>116</v>
      </c>
      <c r="B19" s="226" t="s">
        <v>273</v>
      </c>
      <c r="C19" s="196">
        <v>2104296.1959071006</v>
      </c>
      <c r="D19" s="196">
        <v>1658022.7744421544</v>
      </c>
      <c r="E19" s="200">
        <f t="shared" si="0"/>
        <v>-21.207728376497428</v>
      </c>
      <c r="F19" s="171">
        <f t="shared" si="1"/>
        <v>0.31139105205641004</v>
      </c>
    </row>
    <row r="20" spans="1:6" ht="30">
      <c r="A20" s="170" t="s">
        <v>117</v>
      </c>
      <c r="B20" s="226" t="s">
        <v>329</v>
      </c>
      <c r="C20" s="196">
        <v>4367.4712499999996</v>
      </c>
      <c r="D20" s="196">
        <v>4696.342140625</v>
      </c>
      <c r="E20" s="200">
        <f t="shared" si="0"/>
        <v>7.5300069948943644</v>
      </c>
      <c r="F20" s="171">
        <f t="shared" si="1"/>
        <v>8.8201377117880589E-4</v>
      </c>
    </row>
    <row r="21" spans="1:6">
      <c r="A21" s="170" t="s">
        <v>118</v>
      </c>
      <c r="B21" s="226" t="s">
        <v>274</v>
      </c>
      <c r="C21" s="196">
        <v>2111396.7068323051</v>
      </c>
      <c r="D21" s="196">
        <v>2850556.2828434687</v>
      </c>
      <c r="E21" s="200">
        <f t="shared" si="0"/>
        <v>35.008086051252462</v>
      </c>
      <c r="F21" s="171">
        <f t="shared" si="1"/>
        <v>0.53535918417000328</v>
      </c>
    </row>
    <row r="22" spans="1:6">
      <c r="A22" s="170" t="s">
        <v>119</v>
      </c>
      <c r="B22" s="226" t="s">
        <v>330</v>
      </c>
      <c r="C22" s="196">
        <v>984322.04083969432</v>
      </c>
      <c r="D22" s="196">
        <v>784263.50845205761</v>
      </c>
      <c r="E22" s="200">
        <f t="shared" si="0"/>
        <v>-20.32449991843859</v>
      </c>
      <c r="F22" s="171">
        <f t="shared" si="1"/>
        <v>0.14729148643238832</v>
      </c>
    </row>
    <row r="23" spans="1:6">
      <c r="A23" s="170" t="s">
        <v>120</v>
      </c>
      <c r="B23" s="226" t="s">
        <v>275</v>
      </c>
      <c r="C23" s="196">
        <v>3594266.2333332859</v>
      </c>
      <c r="D23" s="196">
        <v>3537402.4603294381</v>
      </c>
      <c r="E23" s="200">
        <f t="shared" si="0"/>
        <v>-1.5820690319624049</v>
      </c>
      <c r="F23" s="171">
        <f t="shared" si="1"/>
        <v>0.66435485124112614</v>
      </c>
    </row>
    <row r="24" spans="1:6">
      <c r="A24" s="170" t="s">
        <v>121</v>
      </c>
      <c r="B24" s="226" t="s">
        <v>276</v>
      </c>
      <c r="C24" s="196">
        <v>667229.60263787874</v>
      </c>
      <c r="D24" s="196">
        <v>649698.94790804316</v>
      </c>
      <c r="E24" s="200">
        <f t="shared" si="0"/>
        <v>-2.6273796397115063</v>
      </c>
      <c r="F24" s="171">
        <f t="shared" si="1"/>
        <v>0.12201909529083284</v>
      </c>
    </row>
    <row r="25" spans="1:6">
      <c r="A25" s="170" t="s">
        <v>122</v>
      </c>
      <c r="B25" s="226" t="s">
        <v>277</v>
      </c>
      <c r="C25" s="196">
        <v>3546781.1380125657</v>
      </c>
      <c r="D25" s="196">
        <v>4496517.6078276923</v>
      </c>
      <c r="E25" s="200">
        <f t="shared" si="0"/>
        <v>26.777419661910983</v>
      </c>
      <c r="F25" s="171">
        <f t="shared" si="1"/>
        <v>0.8444849914457474</v>
      </c>
    </row>
    <row r="26" spans="1:6">
      <c r="A26" s="170" t="s">
        <v>123</v>
      </c>
      <c r="B26" s="226" t="s">
        <v>278</v>
      </c>
      <c r="C26" s="196">
        <v>126967.14194261171</v>
      </c>
      <c r="D26" s="196">
        <v>222805.90482006839</v>
      </c>
      <c r="E26" s="200">
        <f t="shared" si="0"/>
        <v>75.483122177212721</v>
      </c>
      <c r="F26" s="171">
        <f t="shared" si="1"/>
        <v>4.1844880646856271E-2</v>
      </c>
    </row>
    <row r="27" spans="1:6">
      <c r="A27" s="170" t="s">
        <v>124</v>
      </c>
      <c r="B27" s="226" t="s">
        <v>279</v>
      </c>
      <c r="C27" s="196">
        <v>12135676.197283842</v>
      </c>
      <c r="D27" s="196">
        <v>11371421.630692398</v>
      </c>
      <c r="E27" s="200">
        <f t="shared" si="0"/>
        <v>-6.2975853522072072</v>
      </c>
      <c r="F27" s="171">
        <f t="shared" si="1"/>
        <v>2.1356515721864477</v>
      </c>
    </row>
    <row r="28" spans="1:6">
      <c r="A28" s="170" t="s">
        <v>125</v>
      </c>
      <c r="B28" s="226" t="s">
        <v>331</v>
      </c>
      <c r="C28" s="196">
        <v>1489481.0358283743</v>
      </c>
      <c r="D28" s="196">
        <v>2369014.1183817773</v>
      </c>
      <c r="E28" s="200">
        <f t="shared" si="0"/>
        <v>59.049632818201758</v>
      </c>
      <c r="F28" s="171">
        <f t="shared" si="1"/>
        <v>0.44492139072552106</v>
      </c>
    </row>
    <row r="29" spans="1:6">
      <c r="A29" s="170" t="s">
        <v>126</v>
      </c>
      <c r="B29" s="226" t="s">
        <v>280</v>
      </c>
      <c r="C29" s="196">
        <v>4069840.1522481651</v>
      </c>
      <c r="D29" s="196">
        <v>4960815.4832922854</v>
      </c>
      <c r="E29" s="200">
        <f t="shared" si="0"/>
        <v>21.892145580999014</v>
      </c>
      <c r="F29" s="171">
        <f t="shared" si="1"/>
        <v>0.93168415790901826</v>
      </c>
    </row>
    <row r="30" spans="1:6">
      <c r="A30" s="170" t="s">
        <v>127</v>
      </c>
      <c r="B30" s="226" t="s">
        <v>281</v>
      </c>
      <c r="C30" s="196">
        <v>1083557.681362045</v>
      </c>
      <c r="D30" s="196">
        <v>1414727.3657373036</v>
      </c>
      <c r="E30" s="200">
        <f t="shared" si="0"/>
        <v>30.563179983088162</v>
      </c>
      <c r="F30" s="171">
        <f t="shared" si="1"/>
        <v>0.26569806493650305</v>
      </c>
    </row>
    <row r="31" spans="1:6" ht="30">
      <c r="A31" s="170" t="s">
        <v>128</v>
      </c>
      <c r="B31" s="226" t="s">
        <v>282</v>
      </c>
      <c r="C31" s="196">
        <v>142806693.04056674</v>
      </c>
      <c r="D31" s="196">
        <v>148549615.37807038</v>
      </c>
      <c r="E31" s="200">
        <f t="shared" si="0"/>
        <v>4.0214658117405406</v>
      </c>
      <c r="F31" s="171">
        <f t="shared" si="1"/>
        <v>27.898905689468396</v>
      </c>
    </row>
    <row r="32" spans="1:6" ht="30">
      <c r="A32" s="170" t="s">
        <v>129</v>
      </c>
      <c r="B32" s="226" t="s">
        <v>332</v>
      </c>
      <c r="C32" s="196">
        <v>2366824.8194801142</v>
      </c>
      <c r="D32" s="196">
        <v>2408121.151092506</v>
      </c>
      <c r="E32" s="200">
        <f t="shared" si="0"/>
        <v>1.7447988238294272</v>
      </c>
      <c r="F32" s="171">
        <f t="shared" si="1"/>
        <v>0.45226603052559583</v>
      </c>
    </row>
    <row r="33" spans="1:6">
      <c r="A33" s="170" t="s">
        <v>130</v>
      </c>
      <c r="B33" s="226" t="s">
        <v>283</v>
      </c>
      <c r="C33" s="196">
        <v>4596577.7917490555</v>
      </c>
      <c r="D33" s="196">
        <v>4677455.1277375612</v>
      </c>
      <c r="E33" s="200">
        <f t="shared" si="0"/>
        <v>1.7595119598254598</v>
      </c>
      <c r="F33" s="171">
        <f t="shared" si="1"/>
        <v>0.8784666264086135</v>
      </c>
    </row>
    <row r="34" spans="1:6">
      <c r="A34" s="170" t="s">
        <v>131</v>
      </c>
      <c r="B34" s="226" t="s">
        <v>43</v>
      </c>
      <c r="C34" s="196">
        <v>17922735.633773036</v>
      </c>
      <c r="D34" s="196">
        <v>17803621.575169504</v>
      </c>
      <c r="E34" s="200">
        <f t="shared" si="0"/>
        <v>-0.66459753152346934</v>
      </c>
      <c r="F34" s="171">
        <f t="shared" si="1"/>
        <v>3.3436744887726197</v>
      </c>
    </row>
    <row r="35" spans="1:6">
      <c r="A35" s="170" t="s">
        <v>132</v>
      </c>
      <c r="B35" s="226" t="s">
        <v>47</v>
      </c>
      <c r="C35" s="196">
        <v>483494.71476016275</v>
      </c>
      <c r="D35" s="196">
        <v>71672.043050964334</v>
      </c>
      <c r="E35" s="200">
        <f t="shared" si="0"/>
        <v>-85.176250977941464</v>
      </c>
      <c r="F35" s="171">
        <f t="shared" si="1"/>
        <v>1.3460631079799883E-2</v>
      </c>
    </row>
    <row r="36" spans="1:6" ht="30">
      <c r="A36" s="170" t="s">
        <v>133</v>
      </c>
      <c r="B36" s="226" t="s">
        <v>284</v>
      </c>
      <c r="C36" s="196">
        <v>4192149.3550529703</v>
      </c>
      <c r="D36" s="196">
        <v>4253044.2014915869</v>
      </c>
      <c r="E36" s="200">
        <f t="shared" si="0"/>
        <v>1.452592483739096</v>
      </c>
      <c r="F36" s="171">
        <f t="shared" si="1"/>
        <v>0.79875857482745571</v>
      </c>
    </row>
    <row r="37" spans="1:6">
      <c r="A37" s="170" t="s">
        <v>134</v>
      </c>
      <c r="B37" s="226" t="s">
        <v>285</v>
      </c>
      <c r="C37" s="196">
        <v>6293957.21994277</v>
      </c>
      <c r="D37" s="196">
        <v>6519802.5409882739</v>
      </c>
      <c r="E37" s="200">
        <f t="shared" si="0"/>
        <v>3.588288149304546</v>
      </c>
      <c r="F37" s="171">
        <f t="shared" si="1"/>
        <v>1.2244754437232999</v>
      </c>
    </row>
    <row r="38" spans="1:6" ht="45">
      <c r="A38" s="170" t="s">
        <v>135</v>
      </c>
      <c r="B38" s="226" t="s">
        <v>333</v>
      </c>
      <c r="C38" s="196">
        <v>4148236.4417397785</v>
      </c>
      <c r="D38" s="196">
        <v>4040617.199872395</v>
      </c>
      <c r="E38" s="200">
        <f t="shared" si="0"/>
        <v>-2.5943372172452115</v>
      </c>
      <c r="F38" s="171">
        <f t="shared" si="1"/>
        <v>0.75886294218655648</v>
      </c>
    </row>
    <row r="39" spans="1:6">
      <c r="A39" s="170" t="s">
        <v>136</v>
      </c>
      <c r="B39" s="226" t="s">
        <v>286</v>
      </c>
      <c r="C39" s="196">
        <v>1368691.0803717244</v>
      </c>
      <c r="D39" s="196">
        <v>1580179.3930037194</v>
      </c>
      <c r="E39" s="200">
        <f t="shared" si="0"/>
        <v>15.45186606860598</v>
      </c>
      <c r="F39" s="171">
        <f t="shared" si="1"/>
        <v>0.29677139012209292</v>
      </c>
    </row>
    <row r="40" spans="1:6" ht="30">
      <c r="A40" s="170" t="s">
        <v>137</v>
      </c>
      <c r="B40" s="226" t="s">
        <v>334</v>
      </c>
      <c r="C40" s="196">
        <v>309128.93585437012</v>
      </c>
      <c r="D40" s="196">
        <v>282403.18271076382</v>
      </c>
      <c r="E40" s="200">
        <f t="shared" si="0"/>
        <v>-8.6455035565472684</v>
      </c>
      <c r="F40" s="171">
        <f t="shared" si="1"/>
        <v>5.3037766141644349E-2</v>
      </c>
    </row>
    <row r="41" spans="1:6">
      <c r="A41" s="170" t="s">
        <v>138</v>
      </c>
      <c r="B41" s="226" t="s">
        <v>287</v>
      </c>
      <c r="C41" s="196">
        <v>144990.02695861817</v>
      </c>
      <c r="D41" s="196">
        <v>190647.92062623604</v>
      </c>
      <c r="E41" s="200">
        <f t="shared" si="0"/>
        <v>31.490368424201449</v>
      </c>
      <c r="F41" s="171">
        <f t="shared" si="1"/>
        <v>3.5805332406332255E-2</v>
      </c>
    </row>
    <row r="42" spans="1:6">
      <c r="A42" s="170" t="s">
        <v>139</v>
      </c>
      <c r="B42" s="226" t="s">
        <v>288</v>
      </c>
      <c r="C42" s="196">
        <v>4977949.2287540035</v>
      </c>
      <c r="D42" s="196">
        <v>5515462.247754409</v>
      </c>
      <c r="E42" s="200">
        <f t="shared" si="0"/>
        <v>10.797880699457181</v>
      </c>
      <c r="F42" s="171">
        <f t="shared" si="1"/>
        <v>1.0358516290486435</v>
      </c>
    </row>
    <row r="43" spans="1:6">
      <c r="A43" s="170" t="s">
        <v>140</v>
      </c>
      <c r="B43" s="226" t="s">
        <v>289</v>
      </c>
      <c r="C43" s="196">
        <v>20108654.819638297</v>
      </c>
      <c r="D43" s="196">
        <v>21141023.028730337</v>
      </c>
      <c r="E43" s="200">
        <f t="shared" si="0"/>
        <v>5.1339496269229272</v>
      </c>
      <c r="F43" s="171">
        <f t="shared" si="1"/>
        <v>3.9704674169388525</v>
      </c>
    </row>
    <row r="44" spans="1:6">
      <c r="A44" s="170" t="s">
        <v>141</v>
      </c>
      <c r="B44" s="226" t="s">
        <v>54</v>
      </c>
      <c r="C44" s="196">
        <v>6864268.5801213589</v>
      </c>
      <c r="D44" s="196">
        <v>7405978.592759137</v>
      </c>
      <c r="E44" s="200">
        <f t="shared" si="0"/>
        <v>7.8917368444257647</v>
      </c>
      <c r="F44" s="171">
        <f t="shared" si="1"/>
        <v>1.3909069893701731</v>
      </c>
    </row>
    <row r="45" spans="1:6">
      <c r="A45" s="170" t="s">
        <v>142</v>
      </c>
      <c r="B45" s="226" t="s">
        <v>290</v>
      </c>
      <c r="C45" s="196">
        <v>34946.985733642527</v>
      </c>
      <c r="D45" s="196">
        <v>37478.561091148353</v>
      </c>
      <c r="E45" s="200">
        <f t="shared" si="0"/>
        <v>7.2440449565547027</v>
      </c>
      <c r="F45" s="171">
        <f t="shared" si="1"/>
        <v>7.0387987111091895E-3</v>
      </c>
    </row>
    <row r="46" spans="1:6" ht="30">
      <c r="A46" s="170" t="s">
        <v>143</v>
      </c>
      <c r="B46" s="226" t="s">
        <v>291</v>
      </c>
      <c r="C46" s="196">
        <v>231445.15505020993</v>
      </c>
      <c r="D46" s="196">
        <v>250157.07265842706</v>
      </c>
      <c r="E46" s="200">
        <f t="shared" si="0"/>
        <v>8.0848171585867732</v>
      </c>
      <c r="F46" s="171">
        <f t="shared" si="1"/>
        <v>4.6981667100844206E-2</v>
      </c>
    </row>
    <row r="47" spans="1:6">
      <c r="A47" s="170" t="s">
        <v>145</v>
      </c>
      <c r="B47" s="226" t="s">
        <v>292</v>
      </c>
      <c r="C47" s="196">
        <v>1348200.1931918319</v>
      </c>
      <c r="D47" s="196">
        <v>1198697.9031252086</v>
      </c>
      <c r="E47" s="200">
        <f t="shared" si="0"/>
        <v>-11.089027491731798</v>
      </c>
      <c r="F47" s="171">
        <f t="shared" si="1"/>
        <v>0.22512585888788939</v>
      </c>
    </row>
    <row r="48" spans="1:6">
      <c r="A48" s="170" t="s">
        <v>146</v>
      </c>
      <c r="B48" s="226" t="s">
        <v>335</v>
      </c>
      <c r="C48" s="196">
        <v>1103.8700581741336</v>
      </c>
      <c r="D48" s="196">
        <v>1781.6998378829958</v>
      </c>
      <c r="E48" s="200">
        <f t="shared" si="0"/>
        <v>61.404852381813186</v>
      </c>
      <c r="F48" s="171">
        <f t="shared" si="1"/>
        <v>3.3461867684766078E-4</v>
      </c>
    </row>
    <row r="49" spans="1:6" ht="30">
      <c r="A49" s="170" t="s">
        <v>147</v>
      </c>
      <c r="B49" s="226" t="s">
        <v>293</v>
      </c>
      <c r="C49" s="196">
        <v>1995.3157923011795</v>
      </c>
      <c r="D49" s="196">
        <v>1353.424624305725</v>
      </c>
      <c r="E49" s="200">
        <f t="shared" si="0"/>
        <v>-32.169903654958148</v>
      </c>
      <c r="F49" s="171">
        <f t="shared" si="1"/>
        <v>2.5418487860241068E-4</v>
      </c>
    </row>
    <row r="50" spans="1:6" ht="30">
      <c r="A50" s="170" t="s">
        <v>148</v>
      </c>
      <c r="B50" s="226" t="s">
        <v>336</v>
      </c>
      <c r="C50" s="196">
        <v>16875.130263549807</v>
      </c>
      <c r="D50" s="196">
        <v>14289.355252441404</v>
      </c>
      <c r="E50" s="200">
        <f t="shared" si="0"/>
        <v>-15.322992893830644</v>
      </c>
      <c r="F50" s="171">
        <f t="shared" si="1"/>
        <v>2.6836648047627617E-3</v>
      </c>
    </row>
    <row r="51" spans="1:6">
      <c r="A51" s="170" t="s">
        <v>149</v>
      </c>
      <c r="B51" s="226" t="s">
        <v>294</v>
      </c>
      <c r="C51" s="196">
        <v>6020523.8291748604</v>
      </c>
      <c r="D51" s="196">
        <v>6445886.2643925967</v>
      </c>
      <c r="E51" s="200">
        <f t="shared" si="0"/>
        <v>7.0652064054039982</v>
      </c>
      <c r="F51" s="171">
        <f t="shared" si="1"/>
        <v>1.210593326126354</v>
      </c>
    </row>
    <row r="52" spans="1:6" ht="30">
      <c r="A52" s="170" t="s">
        <v>150</v>
      </c>
      <c r="B52" s="226" t="s">
        <v>295</v>
      </c>
      <c r="C52" s="196">
        <v>722068.59958019364</v>
      </c>
      <c r="D52" s="196">
        <v>749404.44838157878</v>
      </c>
      <c r="E52" s="200">
        <f t="shared" si="0"/>
        <v>3.7857689445681473</v>
      </c>
      <c r="F52" s="171">
        <f t="shared" si="1"/>
        <v>0.14074465272396949</v>
      </c>
    </row>
    <row r="53" spans="1:6">
      <c r="A53" s="170" t="s">
        <v>151</v>
      </c>
      <c r="B53" s="226" t="s">
        <v>337</v>
      </c>
      <c r="C53" s="196">
        <v>79165.401573852607</v>
      </c>
      <c r="D53" s="196">
        <v>77717.747418888059</v>
      </c>
      <c r="E53" s="200">
        <f t="shared" si="0"/>
        <v>-1.8286449966580989</v>
      </c>
      <c r="F53" s="171">
        <f t="shared" si="1"/>
        <v>1.4596066776202302E-2</v>
      </c>
    </row>
    <row r="54" spans="1:6">
      <c r="A54" s="170" t="s">
        <v>152</v>
      </c>
      <c r="B54" s="226" t="s">
        <v>296</v>
      </c>
      <c r="C54" s="196">
        <v>95351.483078954698</v>
      </c>
      <c r="D54" s="196">
        <v>145000.34833374404</v>
      </c>
      <c r="E54" s="200">
        <f t="shared" si="0"/>
        <v>52.069316230433657</v>
      </c>
      <c r="F54" s="171">
        <f t="shared" si="1"/>
        <v>2.7232322566487003E-2</v>
      </c>
    </row>
    <row r="55" spans="1:6">
      <c r="A55" s="170" t="s">
        <v>153</v>
      </c>
      <c r="B55" s="226" t="s">
        <v>297</v>
      </c>
      <c r="C55" s="196">
        <v>3313813.8839714588</v>
      </c>
      <c r="D55" s="196">
        <v>4083746.5820565089</v>
      </c>
      <c r="E55" s="200">
        <f t="shared" si="0"/>
        <v>23.234035617061281</v>
      </c>
      <c r="F55" s="171">
        <f t="shared" si="1"/>
        <v>0.76696301409140277</v>
      </c>
    </row>
    <row r="56" spans="1:6">
      <c r="A56" s="170" t="s">
        <v>154</v>
      </c>
      <c r="B56" s="226" t="s">
        <v>298</v>
      </c>
      <c r="C56" s="196">
        <v>1330040.7771296359</v>
      </c>
      <c r="D56" s="196">
        <v>2168359.0334358299</v>
      </c>
      <c r="E56" s="200">
        <f t="shared" si="0"/>
        <v>63.029515389398085</v>
      </c>
      <c r="F56" s="171">
        <f t="shared" si="1"/>
        <v>0.40723662609808153</v>
      </c>
    </row>
    <row r="57" spans="1:6">
      <c r="A57" s="170" t="s">
        <v>155</v>
      </c>
      <c r="B57" s="226" t="s">
        <v>299</v>
      </c>
      <c r="C57" s="196">
        <v>1186609.3655780025</v>
      </c>
      <c r="D57" s="196">
        <v>1061312.144398632</v>
      </c>
      <c r="E57" s="200">
        <f t="shared" si="0"/>
        <v>-10.559264473556368</v>
      </c>
      <c r="F57" s="171">
        <f t="shared" si="1"/>
        <v>0.19932362226793074</v>
      </c>
    </row>
    <row r="58" spans="1:6">
      <c r="A58" s="170" t="s">
        <v>156</v>
      </c>
      <c r="B58" s="226" t="s">
        <v>300</v>
      </c>
      <c r="C58" s="196">
        <v>5497091.0332389018</v>
      </c>
      <c r="D58" s="196">
        <v>5874572.1347348783</v>
      </c>
      <c r="E58" s="200">
        <f t="shared" si="0"/>
        <v>6.8669246918686042</v>
      </c>
      <c r="F58" s="171">
        <f t="shared" si="1"/>
        <v>1.1032955792973547</v>
      </c>
    </row>
    <row r="59" spans="1:6" ht="30">
      <c r="A59" s="170" t="s">
        <v>157</v>
      </c>
      <c r="B59" s="226" t="s">
        <v>301</v>
      </c>
      <c r="C59" s="196">
        <v>545547.89291979838</v>
      </c>
      <c r="D59" s="196">
        <v>610453.1535935963</v>
      </c>
      <c r="E59" s="200">
        <f t="shared" si="0"/>
        <v>11.897261728282331</v>
      </c>
      <c r="F59" s="171">
        <f t="shared" si="1"/>
        <v>0.11464839485852014</v>
      </c>
    </row>
    <row r="60" spans="1:6">
      <c r="A60" s="170" t="s">
        <v>158</v>
      </c>
      <c r="B60" s="226" t="s">
        <v>302</v>
      </c>
      <c r="C60" s="196">
        <v>131896.18036875155</v>
      </c>
      <c r="D60" s="196">
        <v>165142.78906042455</v>
      </c>
      <c r="E60" s="200">
        <f t="shared" si="0"/>
        <v>25.206650108231401</v>
      </c>
      <c r="F60" s="171">
        <f t="shared" si="1"/>
        <v>3.10152475694172E-2</v>
      </c>
    </row>
    <row r="61" spans="1:6" ht="30">
      <c r="A61" s="170" t="s">
        <v>159</v>
      </c>
      <c r="B61" s="226" t="s">
        <v>338</v>
      </c>
      <c r="C61" s="196">
        <v>324534.24718853773</v>
      </c>
      <c r="D61" s="196">
        <v>305362.14965558035</v>
      </c>
      <c r="E61" s="200">
        <f t="shared" si="0"/>
        <v>-5.907572990846603</v>
      </c>
      <c r="F61" s="171">
        <f t="shared" si="1"/>
        <v>5.7349659187552672E-2</v>
      </c>
    </row>
    <row r="62" spans="1:6" ht="30">
      <c r="A62" s="170" t="s">
        <v>160</v>
      </c>
      <c r="B62" s="226" t="s">
        <v>339</v>
      </c>
      <c r="C62" s="196">
        <v>411337.88260295836</v>
      </c>
      <c r="D62" s="196">
        <v>382662.82746257616</v>
      </c>
      <c r="E62" s="200">
        <f t="shared" si="0"/>
        <v>-6.9711680720787541</v>
      </c>
      <c r="F62" s="171">
        <f t="shared" si="1"/>
        <v>7.1867396674658468E-2</v>
      </c>
    </row>
    <row r="63" spans="1:6">
      <c r="A63" s="170" t="s">
        <v>161</v>
      </c>
      <c r="B63" s="226" t="s">
        <v>340</v>
      </c>
      <c r="C63" s="196">
        <v>650680.0474042386</v>
      </c>
      <c r="D63" s="196">
        <v>677217.27357337018</v>
      </c>
      <c r="E63" s="200">
        <f t="shared" si="0"/>
        <v>4.0783832660916488</v>
      </c>
      <c r="F63" s="171">
        <f t="shared" si="1"/>
        <v>0.12718727543397962</v>
      </c>
    </row>
    <row r="64" spans="1:6">
      <c r="A64" s="170" t="s">
        <v>162</v>
      </c>
      <c r="B64" s="226" t="s">
        <v>303</v>
      </c>
      <c r="C64" s="196">
        <v>619745.53619915701</v>
      </c>
      <c r="D64" s="196">
        <v>755232.26889457367</v>
      </c>
      <c r="E64" s="200">
        <f t="shared" si="0"/>
        <v>21.861671408937354</v>
      </c>
      <c r="F64" s="171">
        <f t="shared" si="1"/>
        <v>0.14183916794336868</v>
      </c>
    </row>
    <row r="65" spans="1:6">
      <c r="A65" s="170" t="s">
        <v>163</v>
      </c>
      <c r="B65" s="226" t="s">
        <v>304</v>
      </c>
      <c r="C65" s="196">
        <v>4794842.8082894636</v>
      </c>
      <c r="D65" s="196">
        <v>5142784.8153817281</v>
      </c>
      <c r="E65" s="200">
        <f t="shared" si="0"/>
        <v>7.2565884014118751</v>
      </c>
      <c r="F65" s="171">
        <f t="shared" si="1"/>
        <v>0.96585957614499418</v>
      </c>
    </row>
    <row r="66" spans="1:6">
      <c r="A66" s="170" t="s">
        <v>164</v>
      </c>
      <c r="B66" s="226" t="s">
        <v>305</v>
      </c>
      <c r="C66" s="196">
        <v>724756.3085948053</v>
      </c>
      <c r="D66" s="196">
        <v>713643.06457127968</v>
      </c>
      <c r="E66" s="200">
        <f t="shared" si="0"/>
        <v>-1.5333766525016586</v>
      </c>
      <c r="F66" s="171">
        <f t="shared" si="1"/>
        <v>0.13402835479408806</v>
      </c>
    </row>
    <row r="67" spans="1:6">
      <c r="A67" s="170" t="s">
        <v>165</v>
      </c>
      <c r="B67" s="226" t="s">
        <v>306</v>
      </c>
      <c r="C67" s="196">
        <v>514124.79928029218</v>
      </c>
      <c r="D67" s="196">
        <v>511366.27444702433</v>
      </c>
      <c r="E67" s="200">
        <f t="shared" si="0"/>
        <v>-0.53654770925841433</v>
      </c>
      <c r="F67" s="171">
        <f t="shared" si="1"/>
        <v>9.6039019874018763E-2</v>
      </c>
    </row>
    <row r="68" spans="1:6">
      <c r="A68" s="170" t="s">
        <v>166</v>
      </c>
      <c r="B68" s="226" t="s">
        <v>307</v>
      </c>
      <c r="C68" s="196">
        <v>261710.25423350875</v>
      </c>
      <c r="D68" s="196">
        <v>359618.99849050463</v>
      </c>
      <c r="E68" s="200">
        <f t="shared" si="0"/>
        <v>37.411122672189094</v>
      </c>
      <c r="F68" s="171">
        <f t="shared" si="1"/>
        <v>6.7539565804279986E-2</v>
      </c>
    </row>
    <row r="69" spans="1:6" ht="30">
      <c r="A69" s="170" t="s">
        <v>167</v>
      </c>
      <c r="B69" s="226" t="s">
        <v>341</v>
      </c>
      <c r="C69" s="196">
        <v>5415.0569118423427</v>
      </c>
      <c r="D69" s="196">
        <v>13538.45289948941</v>
      </c>
      <c r="E69" s="200">
        <f t="shared" si="0"/>
        <v>150.01496973894737</v>
      </c>
      <c r="F69" s="171">
        <f t="shared" si="1"/>
        <v>2.542638832573673E-3</v>
      </c>
    </row>
    <row r="70" spans="1:6" ht="30">
      <c r="A70" s="170" t="s">
        <v>168</v>
      </c>
      <c r="B70" s="226" t="s">
        <v>308</v>
      </c>
      <c r="C70" s="196">
        <v>5580.8247508583063</v>
      </c>
      <c r="D70" s="196">
        <v>3805.1140016555828</v>
      </c>
      <c r="E70" s="200">
        <f t="shared" si="0"/>
        <v>-31.818070419244521</v>
      </c>
      <c r="F70" s="171">
        <f t="shared" si="1"/>
        <v>7.1463339975457406E-4</v>
      </c>
    </row>
    <row r="71" spans="1:6">
      <c r="A71" s="170" t="s">
        <v>169</v>
      </c>
      <c r="B71" s="226" t="s">
        <v>309</v>
      </c>
      <c r="C71" s="196">
        <v>2316372.0357151823</v>
      </c>
      <c r="D71" s="196">
        <v>1687990.7948003709</v>
      </c>
      <c r="E71" s="200">
        <f t="shared" ref="E71:E100" si="2">D71/C71*100-100</f>
        <v>-27.127820195808823</v>
      </c>
      <c r="F71" s="171">
        <f t="shared" ref="F71:F100" si="3">D71/D$100*100</f>
        <v>0.31701930610167339</v>
      </c>
    </row>
    <row r="72" spans="1:6">
      <c r="A72" s="170" t="s">
        <v>170</v>
      </c>
      <c r="B72" s="226" t="s">
        <v>310</v>
      </c>
      <c r="C72" s="196">
        <v>3437588.2604938489</v>
      </c>
      <c r="D72" s="196">
        <v>2632846.611804313</v>
      </c>
      <c r="E72" s="200">
        <f t="shared" si="2"/>
        <v>-23.410065072014348</v>
      </c>
      <c r="F72" s="171">
        <f t="shared" si="3"/>
        <v>0.49447142041142239</v>
      </c>
    </row>
    <row r="73" spans="1:6">
      <c r="A73" s="170" t="s">
        <v>171</v>
      </c>
      <c r="B73" s="226" t="s">
        <v>311</v>
      </c>
      <c r="C73" s="196">
        <v>3439006.8871578183</v>
      </c>
      <c r="D73" s="196">
        <v>4131375.0756129739</v>
      </c>
      <c r="E73" s="200">
        <f t="shared" si="2"/>
        <v>20.132794471585555</v>
      </c>
      <c r="F73" s="171">
        <f t="shared" si="3"/>
        <v>0.77590805811916019</v>
      </c>
    </row>
    <row r="74" spans="1:6" ht="30">
      <c r="A74" s="170" t="s">
        <v>172</v>
      </c>
      <c r="B74" s="226" t="s">
        <v>312</v>
      </c>
      <c r="C74" s="196">
        <v>2295115.1669456866</v>
      </c>
      <c r="D74" s="196">
        <v>792182.49109444302</v>
      </c>
      <c r="E74" s="200">
        <f t="shared" si="2"/>
        <v>-65.48397646865493</v>
      </c>
      <c r="F74" s="171">
        <f t="shared" si="3"/>
        <v>0.14877874003001063</v>
      </c>
    </row>
    <row r="75" spans="1:6">
      <c r="A75" s="170" t="s">
        <v>173</v>
      </c>
      <c r="B75" s="226" t="s">
        <v>313</v>
      </c>
      <c r="C75" s="196">
        <v>59579218.401427247</v>
      </c>
      <c r="D75" s="196">
        <v>52467909.032631867</v>
      </c>
      <c r="E75" s="200">
        <f t="shared" si="2"/>
        <v>-11.935888988810603</v>
      </c>
      <c r="F75" s="171">
        <f t="shared" si="3"/>
        <v>9.8539282117932441</v>
      </c>
    </row>
    <row r="76" spans="1:6">
      <c r="A76" s="170" t="s">
        <v>174</v>
      </c>
      <c r="B76" s="226" t="s">
        <v>314</v>
      </c>
      <c r="C76" s="196">
        <v>7848503.6027100012</v>
      </c>
      <c r="D76" s="196">
        <v>8509705.5817715563</v>
      </c>
      <c r="E76" s="200">
        <f t="shared" si="2"/>
        <v>8.4245610696190454</v>
      </c>
      <c r="F76" s="171">
        <f t="shared" si="3"/>
        <v>1.5981964871922199</v>
      </c>
    </row>
    <row r="77" spans="1:6">
      <c r="A77" s="170" t="s">
        <v>175</v>
      </c>
      <c r="B77" s="226" t="s">
        <v>32</v>
      </c>
      <c r="C77" s="196">
        <v>2778536.5150667084</v>
      </c>
      <c r="D77" s="196">
        <v>4207689.544994453</v>
      </c>
      <c r="E77" s="200">
        <f t="shared" si="2"/>
        <v>51.435459716945019</v>
      </c>
      <c r="F77" s="171">
        <f t="shared" si="3"/>
        <v>0.79024057711355145</v>
      </c>
    </row>
    <row r="78" spans="1:6">
      <c r="A78" s="170" t="s">
        <v>176</v>
      </c>
      <c r="B78" s="226" t="s">
        <v>342</v>
      </c>
      <c r="C78" s="196">
        <v>13374.640817993164</v>
      </c>
      <c r="D78" s="196">
        <v>11722.298504882816</v>
      </c>
      <c r="E78" s="200">
        <f t="shared" si="2"/>
        <v>-12.35429299071285</v>
      </c>
      <c r="F78" s="171">
        <f t="shared" si="3"/>
        <v>2.2015492912531714E-3</v>
      </c>
    </row>
    <row r="79" spans="1:6">
      <c r="A79" s="170" t="s">
        <v>177</v>
      </c>
      <c r="B79" s="226" t="s">
        <v>53</v>
      </c>
      <c r="C79" s="196">
        <v>5132518.5001174016</v>
      </c>
      <c r="D79" s="196">
        <v>6008145.1780858599</v>
      </c>
      <c r="E79" s="200">
        <f t="shared" si="2"/>
        <v>17.06037061431789</v>
      </c>
      <c r="F79" s="171">
        <f t="shared" si="3"/>
        <v>1.1283817549136292</v>
      </c>
    </row>
    <row r="80" spans="1:6">
      <c r="A80" s="170" t="s">
        <v>178</v>
      </c>
      <c r="B80" s="226" t="s">
        <v>315</v>
      </c>
      <c r="C80" s="196">
        <v>37518.20367917636</v>
      </c>
      <c r="D80" s="196">
        <v>46674.020078765883</v>
      </c>
      <c r="E80" s="200">
        <f t="shared" si="2"/>
        <v>24.403664092988691</v>
      </c>
      <c r="F80" s="171">
        <f t="shared" si="3"/>
        <v>8.7657856333842391E-3</v>
      </c>
    </row>
    <row r="81" spans="1:6">
      <c r="A81" s="170" t="s">
        <v>179</v>
      </c>
      <c r="B81" s="226" t="s">
        <v>58</v>
      </c>
      <c r="C81" s="196">
        <v>1974579.3499884519</v>
      </c>
      <c r="D81" s="196">
        <v>2113822.1178597845</v>
      </c>
      <c r="E81" s="200">
        <f t="shared" si="2"/>
        <v>7.0517686651664349</v>
      </c>
      <c r="F81" s="171">
        <f t="shared" si="3"/>
        <v>0.39699412051920002</v>
      </c>
    </row>
    <row r="82" spans="1:6">
      <c r="A82" s="170" t="s">
        <v>180</v>
      </c>
      <c r="B82" s="226" t="s">
        <v>343</v>
      </c>
      <c r="C82" s="196">
        <v>43784.444064727766</v>
      </c>
      <c r="D82" s="196">
        <v>83277.785554870556</v>
      </c>
      <c r="E82" s="200">
        <f t="shared" si="2"/>
        <v>90.199481422577122</v>
      </c>
      <c r="F82" s="171">
        <f t="shared" si="3"/>
        <v>1.5640290143532024E-2</v>
      </c>
    </row>
    <row r="83" spans="1:6">
      <c r="A83" s="170" t="s">
        <v>181</v>
      </c>
      <c r="B83" s="226" t="s">
        <v>344</v>
      </c>
      <c r="C83" s="196">
        <v>21659.718293197635</v>
      </c>
      <c r="D83" s="196">
        <v>23337.36365091705</v>
      </c>
      <c r="E83" s="200">
        <f t="shared" si="2"/>
        <v>7.7454624986802827</v>
      </c>
      <c r="F83" s="171">
        <f t="shared" si="3"/>
        <v>4.3829592280040276E-3</v>
      </c>
    </row>
    <row r="84" spans="1:6" ht="30">
      <c r="A84" s="170" t="s">
        <v>182</v>
      </c>
      <c r="B84" s="226" t="s">
        <v>316</v>
      </c>
      <c r="C84" s="196">
        <v>705518.34058824845</v>
      </c>
      <c r="D84" s="196">
        <v>857463.29147128924</v>
      </c>
      <c r="E84" s="200">
        <f t="shared" si="2"/>
        <v>21.536640813100874</v>
      </c>
      <c r="F84" s="171">
        <f t="shared" si="3"/>
        <v>0.16103904032369629</v>
      </c>
    </row>
    <row r="85" spans="1:6">
      <c r="A85" s="170" t="s">
        <v>183</v>
      </c>
      <c r="B85" s="226" t="s">
        <v>317</v>
      </c>
      <c r="C85" s="196">
        <v>1582269.1616085204</v>
      </c>
      <c r="D85" s="196">
        <v>1819408.0829612142</v>
      </c>
      <c r="E85" s="200">
        <f t="shared" si="2"/>
        <v>14.987268102452347</v>
      </c>
      <c r="F85" s="171">
        <f t="shared" si="3"/>
        <v>0.34170061220289616</v>
      </c>
    </row>
    <row r="86" spans="1:6">
      <c r="A86" s="170" t="s">
        <v>184</v>
      </c>
      <c r="B86" s="226" t="s">
        <v>381</v>
      </c>
      <c r="C86" s="196">
        <v>27078603.769395173</v>
      </c>
      <c r="D86" s="196">
        <v>33399168.73821016</v>
      </c>
      <c r="E86" s="200">
        <f t="shared" si="2"/>
        <v>23.341546789641441</v>
      </c>
      <c r="F86" s="171">
        <f t="shared" si="3"/>
        <v>6.2726534589972642</v>
      </c>
    </row>
    <row r="87" spans="1:6" ht="45">
      <c r="A87" s="170" t="s">
        <v>185</v>
      </c>
      <c r="B87" s="226" t="s">
        <v>319</v>
      </c>
      <c r="C87" s="196">
        <v>21712026.829634205</v>
      </c>
      <c r="D87" s="196">
        <v>21290901.63339074</v>
      </c>
      <c r="E87" s="200">
        <f t="shared" si="2"/>
        <v>-1.9395941224090762</v>
      </c>
      <c r="F87" s="171">
        <f t="shared" si="3"/>
        <v>3.9986159183378471</v>
      </c>
    </row>
    <row r="88" spans="1:6" ht="45">
      <c r="A88" s="170" t="s">
        <v>186</v>
      </c>
      <c r="B88" s="226" t="s">
        <v>345</v>
      </c>
      <c r="C88" s="196">
        <v>6262.620666259766</v>
      </c>
      <c r="D88" s="196">
        <v>2571.8072009277298</v>
      </c>
      <c r="E88" s="200">
        <f t="shared" si="2"/>
        <v>-58.934009610649248</v>
      </c>
      <c r="F88" s="171">
        <f t="shared" si="3"/>
        <v>4.8300768983862755E-4</v>
      </c>
    </row>
    <row r="89" spans="1:6" ht="30">
      <c r="A89" s="170" t="s">
        <v>187</v>
      </c>
      <c r="B89" s="226" t="s">
        <v>320</v>
      </c>
      <c r="C89" s="196">
        <v>28152635.760524094</v>
      </c>
      <c r="D89" s="196">
        <v>37143686.383956127</v>
      </c>
      <c r="E89" s="200">
        <f t="shared" si="2"/>
        <v>31.93679874208928</v>
      </c>
      <c r="F89" s="171">
        <f t="shared" si="3"/>
        <v>6.9759063377431154</v>
      </c>
    </row>
    <row r="90" spans="1:6">
      <c r="A90" s="170" t="s">
        <v>188</v>
      </c>
      <c r="B90" s="226" t="s">
        <v>346</v>
      </c>
      <c r="C90" s="196">
        <v>37870.650801849384</v>
      </c>
      <c r="D90" s="196">
        <v>107857.77872268675</v>
      </c>
      <c r="E90" s="200">
        <f t="shared" si="2"/>
        <v>184.80571745922992</v>
      </c>
      <c r="F90" s="171">
        <f t="shared" si="3"/>
        <v>2.0256625968376685E-2</v>
      </c>
    </row>
    <row r="91" spans="1:6">
      <c r="A91" s="170" t="s">
        <v>189</v>
      </c>
      <c r="B91" s="226" t="s">
        <v>347</v>
      </c>
      <c r="C91" s="196">
        <v>2828.7330776367189</v>
      </c>
      <c r="D91" s="196">
        <v>7652.5383594970708</v>
      </c>
      <c r="E91" s="200">
        <f t="shared" si="2"/>
        <v>170.52882507707045</v>
      </c>
      <c r="F91" s="171">
        <f t="shared" si="3"/>
        <v>1.4372130512305958E-3</v>
      </c>
    </row>
    <row r="92" spans="1:6" ht="30">
      <c r="A92" s="170" t="s">
        <v>190</v>
      </c>
      <c r="B92" s="226" t="s">
        <v>321</v>
      </c>
      <c r="C92" s="196">
        <v>3151151.0120042963</v>
      </c>
      <c r="D92" s="196">
        <v>3354343.0458248728</v>
      </c>
      <c r="E92" s="200">
        <f t="shared" si="2"/>
        <v>6.4481845854583781</v>
      </c>
      <c r="F92" s="171">
        <f t="shared" si="3"/>
        <v>0.62997470607660289</v>
      </c>
    </row>
    <row r="93" spans="1:6">
      <c r="A93" s="170" t="s">
        <v>191</v>
      </c>
      <c r="B93" s="226" t="s">
        <v>348</v>
      </c>
      <c r="C93" s="196">
        <v>88999.27683704182</v>
      </c>
      <c r="D93" s="196">
        <v>111525.27416044995</v>
      </c>
      <c r="E93" s="200">
        <f t="shared" si="2"/>
        <v>25.310315009248157</v>
      </c>
      <c r="F93" s="171">
        <f t="shared" si="3"/>
        <v>2.0945413408682743E-2</v>
      </c>
    </row>
    <row r="94" spans="1:6">
      <c r="A94" s="170" t="s">
        <v>192</v>
      </c>
      <c r="B94" s="226" t="s">
        <v>322</v>
      </c>
      <c r="C94" s="196">
        <v>80009.339068552799</v>
      </c>
      <c r="D94" s="196">
        <v>66637.684524658252</v>
      </c>
      <c r="E94" s="200">
        <f t="shared" si="2"/>
        <v>-16.712617176399348</v>
      </c>
      <c r="F94" s="171">
        <f t="shared" si="3"/>
        <v>1.2515134900796521E-2</v>
      </c>
    </row>
    <row r="95" spans="1:6">
      <c r="A95" s="170" t="s">
        <v>193</v>
      </c>
      <c r="B95" s="226" t="s">
        <v>349</v>
      </c>
      <c r="C95" s="196">
        <v>0</v>
      </c>
      <c r="D95" s="196">
        <v>360477.18104003905</v>
      </c>
      <c r="E95" s="284" t="s">
        <v>216</v>
      </c>
      <c r="F95" s="171">
        <f t="shared" si="3"/>
        <v>6.7700739927503889E-2</v>
      </c>
    </row>
    <row r="96" spans="1:6" ht="45">
      <c r="A96" s="170" t="s">
        <v>194</v>
      </c>
      <c r="B96" s="226" t="s">
        <v>323</v>
      </c>
      <c r="C96" s="196">
        <v>1946580.3174865707</v>
      </c>
      <c r="D96" s="196">
        <v>2078922.4445350904</v>
      </c>
      <c r="E96" s="200">
        <f t="shared" si="2"/>
        <v>6.7986985103907926</v>
      </c>
      <c r="F96" s="171">
        <f t="shared" si="3"/>
        <v>0.39043965928952362</v>
      </c>
    </row>
    <row r="97" spans="1:6">
      <c r="A97" s="170" t="s">
        <v>195</v>
      </c>
      <c r="B97" s="226" t="s">
        <v>324</v>
      </c>
      <c r="C97" s="196">
        <v>356757.38979793928</v>
      </c>
      <c r="D97" s="196">
        <v>374176.81938434008</v>
      </c>
      <c r="E97" s="200">
        <f t="shared" si="2"/>
        <v>4.8827102351732208</v>
      </c>
      <c r="F97" s="171">
        <f t="shared" si="3"/>
        <v>7.0273650784086969E-2</v>
      </c>
    </row>
    <row r="98" spans="1:6">
      <c r="A98" s="170" t="s">
        <v>196</v>
      </c>
      <c r="B98" s="226" t="s">
        <v>325</v>
      </c>
      <c r="C98" s="196">
        <v>2480627.9635982816</v>
      </c>
      <c r="D98" s="196">
        <v>1800432.1561513641</v>
      </c>
      <c r="E98" s="200">
        <f t="shared" si="2"/>
        <v>-27.420307173360158</v>
      </c>
      <c r="F98" s="171">
        <f t="shared" si="3"/>
        <v>0.33813676862719333</v>
      </c>
    </row>
    <row r="99" spans="1:6">
      <c r="A99" s="194" t="s">
        <v>197</v>
      </c>
      <c r="B99" s="226" t="s">
        <v>326</v>
      </c>
      <c r="C99" s="204">
        <v>448.85382757568345</v>
      </c>
      <c r="D99" s="204">
        <v>1371.6629124298095</v>
      </c>
      <c r="E99" s="200">
        <f t="shared" si="2"/>
        <v>205.59233945677488</v>
      </c>
      <c r="F99" s="171">
        <f t="shared" si="3"/>
        <v>2.5761018723761769E-4</v>
      </c>
    </row>
    <row r="100" spans="1:6">
      <c r="A100" s="283"/>
      <c r="B100" s="208"/>
      <c r="C100" s="61">
        <f>SUM(C6:C99)</f>
        <v>502851603.81380671</v>
      </c>
      <c r="D100" s="201">
        <f>SUM(D6:D99)</f>
        <v>532456781.75164634</v>
      </c>
      <c r="E100" s="198">
        <f t="shared" si="2"/>
        <v>5.8874581911051678</v>
      </c>
      <c r="F100" s="86">
        <f t="shared" si="3"/>
        <v>100</v>
      </c>
    </row>
    <row r="102" spans="1:6">
      <c r="C102" s="289"/>
      <c r="D102" s="289"/>
    </row>
    <row r="103" spans="1:6">
      <c r="C103" s="289"/>
      <c r="D103" s="289"/>
    </row>
  </sheetData>
  <mergeCells count="5">
    <mergeCell ref="A1:F1"/>
    <mergeCell ref="C4:D4"/>
    <mergeCell ref="E4:E5"/>
    <mergeCell ref="F4:F5"/>
    <mergeCell ref="A2:F2"/>
  </mergeCells>
  <conditionalFormatting sqref="C4:C5">
    <cfRule type="top10" dxfId="66" priority="12" rank="10"/>
  </conditionalFormatting>
  <conditionalFormatting sqref="C4:D4">
    <cfRule type="top10" dxfId="65" priority="11" rank="10"/>
  </conditionalFormatting>
  <conditionalFormatting sqref="C4:D4">
    <cfRule type="top10" dxfId="64" priority="10" rank="10"/>
  </conditionalFormatting>
  <conditionalFormatting sqref="C5">
    <cfRule type="top10" dxfId="63" priority="9" rank="10"/>
  </conditionalFormatting>
  <conditionalFormatting sqref="D6:D99">
    <cfRule type="duplicateValues" dxfId="62" priority="8"/>
  </conditionalFormatting>
  <conditionalFormatting sqref="A6:A99">
    <cfRule type="duplicateValues" dxfId="61" priority="7"/>
  </conditionalFormatting>
  <conditionalFormatting sqref="A95">
    <cfRule type="duplicateValues" dxfId="60" priority="6"/>
  </conditionalFormatting>
  <conditionalFormatting sqref="C6:C99">
    <cfRule type="duplicateValues" dxfId="59" priority="5"/>
  </conditionalFormatting>
  <conditionalFormatting sqref="D6:D99">
    <cfRule type="duplicateValues" dxfId="58" priority="4"/>
  </conditionalFormatting>
  <conditionalFormatting sqref="A6:A99">
    <cfRule type="duplicateValues" dxfId="57" priority="3"/>
  </conditionalFormatting>
  <conditionalFormatting sqref="A95">
    <cfRule type="duplicateValues" dxfId="56" priority="2"/>
  </conditionalFormatting>
  <conditionalFormatting sqref="C6:C99">
    <cfRule type="duplicateValues" dxfId="55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Contents</vt:lpstr>
      <vt:lpstr>1. Composition</vt:lpstr>
      <vt:lpstr>2. Export</vt:lpstr>
      <vt:lpstr>3. Import</vt:lpstr>
      <vt:lpstr>4. partner</vt:lpstr>
      <vt:lpstr>5. X_India</vt:lpstr>
      <vt:lpstr>6. X_China</vt:lpstr>
      <vt:lpstr>7. X_Other</vt:lpstr>
      <vt:lpstr>8. M_India</vt:lpstr>
      <vt:lpstr>9.M_China </vt:lpstr>
      <vt:lpstr>10.M_Other</vt:lpstr>
      <vt:lpstr>11. X_Customs</vt:lpstr>
      <vt:lpstr>12. M_Customs</vt:lpstr>
      <vt:lpstr>Sheet1</vt:lpstr>
      <vt:lpstr>'2. Export'!Print_Area</vt:lpstr>
    </vt:vector>
  </TitlesOfParts>
  <Company>TEPC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TEPC</dc:creator>
  <cp:lastModifiedBy>user</cp:lastModifiedBy>
  <cp:lastPrinted>2022-08-08T09:22:08Z</cp:lastPrinted>
  <dcterms:created xsi:type="dcterms:W3CDTF">2022-07-25T08:04:46Z</dcterms:created>
  <dcterms:modified xsi:type="dcterms:W3CDTF">2026-01-23T06:21:30Z</dcterms:modified>
</cp:coreProperties>
</file>